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oyi\Desktop\2026年中\准班率\"/>
    </mc:Choice>
  </mc:AlternateContent>
  <xr:revisionPtr revIDLastSave="0" documentId="13_ncr:1_{A32BDA6B-AC8B-4E48-93A2-0184632F3F0D}" xr6:coauthVersionLast="47" xr6:coauthVersionMax="47" xr10:uidLastSave="{00000000-0000-0000-0000-000000000000}"/>
  <bookViews>
    <workbookView xWindow="-110" yWindow="-110" windowWidth="19420" windowHeight="10300" tabRatio="836" firstSheet="2" activeTab="4" xr2:uid="{00000000-000D-0000-FFFF-FFFF00000000}"/>
  </bookViews>
  <sheets>
    <sheet name="NPX(ASL)" sheetId="12" r:id="rId1"/>
    <sheet name="NPX(ZIM)" sheetId="13" r:id="rId2"/>
    <sheet name="NPX2(ASL)" sheetId="14" r:id="rId3"/>
    <sheet name="NPX2(CUL)" sheetId="24" r:id="rId4"/>
    <sheet name="SVP" sheetId="8" r:id="rId5"/>
    <sheet name="SVP2" sheetId="18" r:id="rId6"/>
    <sheet name="CVT2(ASL)" sheetId="7" r:id="rId7"/>
    <sheet name="CVT2 (PANOCEAN)" sheetId="9" r:id="rId8"/>
    <sheet name="CVT2 (SML)" sheetId="10" r:id="rId9"/>
    <sheet name="BTX(ASL)" sheetId="15" r:id="rId10"/>
    <sheet name="BTX(ZIM)" sheetId="17" r:id="rId11"/>
    <sheet name="BTX2(ASL)" sheetId="25" r:id="rId12"/>
    <sheet name="BTX2(CUL)" sheetId="26" r:id="rId13"/>
    <sheet name="BTX2&amp;BHX" sheetId="22" state="hidden" r:id="rId14"/>
    <sheet name="记录下半年" sheetId="23" state="hidden" r:id="rId15"/>
    <sheet name="上线时间" sheetId="21" state="hidden" r:id="rId16"/>
    <sheet name="记录" sheetId="20" state="hidden" r:id="rId17"/>
    <sheet name="CPM" sheetId="11" state="hidden" r:id="rId18"/>
  </sheets>
  <definedNames>
    <definedName name="_xlnm._FilterDatabase" localSheetId="2" hidden="1">'NPX2(ASL)'!$A$4:$R$14</definedName>
    <definedName name="_xlnm._FilterDatabase" localSheetId="16" hidden="1">记录!$A$4:$M$227</definedName>
    <definedName name="_xlnm._FilterDatabase" localSheetId="14" hidden="1">记录下半年!$A$1:$D$123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8" i="8" l="1"/>
  <c r="D76" i="13"/>
  <c r="G49" i="12"/>
  <c r="G55" i="15"/>
  <c r="I49" i="12"/>
  <c r="G15" i="26"/>
  <c r="G18" i="25"/>
  <c r="G54" i="17"/>
  <c r="G62" i="10"/>
  <c r="G61" i="9"/>
  <c r="G57" i="7"/>
  <c r="M41" i="7"/>
  <c r="M43" i="7"/>
  <c r="M44" i="7"/>
  <c r="G61" i="18"/>
  <c r="G13" i="24"/>
  <c r="G71" i="14"/>
  <c r="G71" i="13"/>
  <c r="G40" i="17"/>
  <c r="O40" i="15"/>
  <c r="G27" i="12" l="1"/>
  <c r="O51" i="10"/>
  <c r="M50" i="9"/>
  <c r="M37" i="18"/>
  <c r="G72" i="8"/>
  <c r="L75" i="20" l="1"/>
  <c r="L76" i="20"/>
  <c r="L77" i="20"/>
  <c r="L78" i="20"/>
  <c r="L79" i="20"/>
  <c r="L80" i="20"/>
  <c r="L81" i="20"/>
  <c r="L82" i="20"/>
  <c r="C216" i="20"/>
  <c r="C215" i="20"/>
  <c r="C202" i="20"/>
  <c r="C191" i="20"/>
  <c r="C190" i="20"/>
  <c r="C180" i="20"/>
  <c r="C163" i="20"/>
  <c r="C162" i="20"/>
  <c r="C161" i="20"/>
  <c r="C158" i="20"/>
  <c r="C157" i="20"/>
  <c r="C156" i="20"/>
  <c r="C153" i="20"/>
  <c r="C152" i="20"/>
  <c r="C151" i="20"/>
  <c r="C150" i="20"/>
  <c r="C144" i="20"/>
  <c r="C142" i="20"/>
  <c r="C140" i="20"/>
  <c r="C132" i="20"/>
  <c r="C130" i="20"/>
  <c r="C129" i="20"/>
  <c r="C128" i="20"/>
  <c r="C127" i="20"/>
  <c r="C119" i="20"/>
  <c r="C100" i="20"/>
  <c r="C73" i="20"/>
  <c r="C71" i="20"/>
  <c r="C69" i="20"/>
  <c r="C67" i="20"/>
  <c r="C6" i="20"/>
  <c r="C7" i="20"/>
  <c r="C8" i="20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44" i="20"/>
  <c r="C45" i="20"/>
  <c r="C46" i="20"/>
  <c r="C47" i="20"/>
  <c r="C48" i="20"/>
  <c r="C49" i="20"/>
  <c r="C50" i="20"/>
  <c r="C51" i="20"/>
  <c r="C52" i="20"/>
  <c r="C53" i="20"/>
  <c r="C54" i="20"/>
  <c r="C55" i="20"/>
  <c r="C56" i="20"/>
  <c r="C57" i="20"/>
  <c r="C58" i="20"/>
  <c r="C59" i="20"/>
  <c r="C60" i="20"/>
  <c r="C61" i="20"/>
  <c r="C62" i="20"/>
  <c r="C63" i="20"/>
  <c r="C64" i="20"/>
  <c r="C65" i="20"/>
  <c r="C66" i="20"/>
  <c r="C5" i="20"/>
  <c r="C68" i="20"/>
  <c r="C70" i="20"/>
  <c r="C72" i="20"/>
  <c r="C74" i="20"/>
  <c r="C75" i="20"/>
  <c r="C76" i="20"/>
  <c r="C77" i="20"/>
  <c r="C78" i="20"/>
  <c r="C79" i="20"/>
  <c r="C80" i="20"/>
  <c r="C81" i="20"/>
  <c r="C82" i="20"/>
  <c r="C83" i="20"/>
  <c r="C84" i="20"/>
  <c r="C85" i="20"/>
  <c r="C86" i="20"/>
  <c r="C87" i="20"/>
  <c r="C88" i="20"/>
  <c r="C89" i="20"/>
  <c r="C90" i="20"/>
  <c r="C91" i="20"/>
  <c r="C92" i="20"/>
  <c r="C93" i="20"/>
  <c r="C94" i="20"/>
  <c r="C95" i="20"/>
  <c r="C96" i="20"/>
  <c r="C97" i="20"/>
  <c r="C98" i="20"/>
  <c r="C99" i="20"/>
  <c r="C101" i="20"/>
  <c r="C102" i="20"/>
  <c r="C103" i="20"/>
  <c r="C104" i="20"/>
  <c r="C105" i="20"/>
  <c r="C106" i="20"/>
  <c r="C107" i="20"/>
  <c r="C108" i="20"/>
  <c r="C109" i="20"/>
  <c r="C110" i="20"/>
  <c r="C111" i="20"/>
  <c r="C112" i="20"/>
  <c r="C113" i="20"/>
  <c r="C114" i="20"/>
  <c r="C115" i="20"/>
  <c r="C116" i="20"/>
  <c r="C117" i="20"/>
  <c r="C118" i="20"/>
  <c r="C120" i="20"/>
  <c r="C121" i="20"/>
  <c r="C122" i="20"/>
  <c r="C123" i="20"/>
  <c r="C124" i="20"/>
  <c r="C125" i="20"/>
  <c r="C126" i="20"/>
  <c r="C131" i="20"/>
  <c r="C133" i="20"/>
  <c r="C134" i="20"/>
  <c r="C135" i="20"/>
  <c r="C136" i="20"/>
  <c r="C137" i="20"/>
  <c r="C138" i="20"/>
  <c r="C139" i="20"/>
  <c r="C141" i="20"/>
  <c r="C143" i="20"/>
  <c r="C145" i="20"/>
  <c r="C146" i="20"/>
  <c r="C147" i="20"/>
  <c r="C148" i="20"/>
  <c r="C149" i="20"/>
  <c r="C154" i="20"/>
  <c r="C155" i="20"/>
  <c r="C159" i="20"/>
  <c r="C160" i="20"/>
  <c r="C164" i="20"/>
  <c r="C165" i="20"/>
  <c r="C166" i="20"/>
  <c r="C167" i="20"/>
  <c r="C168" i="20"/>
  <c r="C169" i="20"/>
  <c r="C170" i="20"/>
  <c r="C171" i="20"/>
  <c r="C172" i="20"/>
  <c r="C173" i="20"/>
  <c r="C174" i="20"/>
  <c r="C175" i="20"/>
  <c r="C176" i="20"/>
  <c r="C177" i="20"/>
  <c r="C178" i="20"/>
  <c r="C179" i="20"/>
  <c r="C181" i="20"/>
  <c r="C182" i="20"/>
  <c r="C183" i="20"/>
  <c r="C184" i="20"/>
  <c r="C185" i="20"/>
  <c r="C186" i="20"/>
  <c r="C187" i="20"/>
  <c r="C188" i="20"/>
  <c r="C189" i="20"/>
  <c r="C192" i="20"/>
  <c r="C193" i="20"/>
  <c r="C194" i="20"/>
  <c r="C195" i="20"/>
  <c r="C196" i="20"/>
  <c r="C197" i="20"/>
  <c r="C198" i="20"/>
  <c r="C199" i="20"/>
  <c r="C200" i="20"/>
  <c r="C201" i="20"/>
  <c r="C203" i="20"/>
  <c r="C204" i="20"/>
  <c r="C205" i="20"/>
  <c r="C206" i="20"/>
  <c r="C207" i="20"/>
  <c r="C208" i="20"/>
  <c r="C209" i="20"/>
  <c r="C210" i="20"/>
  <c r="C211" i="20"/>
  <c r="C212" i="20"/>
  <c r="C213" i="20"/>
  <c r="C214" i="20"/>
  <c r="D227" i="20"/>
  <c r="D226" i="20"/>
  <c r="D225" i="20"/>
  <c r="D224" i="20"/>
  <c r="D223" i="20"/>
  <c r="D222" i="20"/>
  <c r="D221" i="20"/>
  <c r="D220" i="20"/>
  <c r="D219" i="20"/>
  <c r="D218" i="20"/>
  <c r="D217" i="20"/>
  <c r="D214" i="20"/>
  <c r="D213" i="20"/>
  <c r="D212" i="20"/>
  <c r="D211" i="20"/>
  <c r="D210" i="20"/>
  <c r="D209" i="20"/>
  <c r="D208" i="20"/>
  <c r="D207" i="20"/>
  <c r="D206" i="20"/>
  <c r="D205" i="20"/>
  <c r="D204" i="20"/>
  <c r="D203" i="20"/>
  <c r="D201" i="20"/>
  <c r="D200" i="20"/>
  <c r="D199" i="20"/>
  <c r="D198" i="20"/>
  <c r="D197" i="20"/>
  <c r="D196" i="20"/>
  <c r="D195" i="20"/>
  <c r="D194" i="20"/>
  <c r="D193" i="20"/>
  <c r="D192" i="20"/>
  <c r="D189" i="20"/>
  <c r="D188" i="20"/>
  <c r="D187" i="20"/>
  <c r="D186" i="20"/>
  <c r="D185" i="20"/>
  <c r="D184" i="20"/>
  <c r="D183" i="20"/>
  <c r="D182" i="20"/>
  <c r="D181" i="20"/>
  <c r="D179" i="20"/>
  <c r="D178" i="20"/>
  <c r="D177" i="20"/>
  <c r="D176" i="20"/>
  <c r="D175" i="20"/>
  <c r="D174" i="20"/>
  <c r="D173" i="20"/>
  <c r="D172" i="20"/>
  <c r="D171" i="20"/>
  <c r="D170" i="20"/>
  <c r="D169" i="20"/>
  <c r="D168" i="20"/>
  <c r="D167" i="20"/>
  <c r="D166" i="20"/>
  <c r="D165" i="20"/>
  <c r="D164" i="20"/>
  <c r="D160" i="20"/>
  <c r="D159" i="20"/>
  <c r="D155" i="20"/>
  <c r="D154" i="20"/>
  <c r="D149" i="20"/>
  <c r="D148" i="20"/>
  <c r="D147" i="20"/>
  <c r="D146" i="20"/>
  <c r="D145" i="20"/>
  <c r="D143" i="20"/>
  <c r="D141" i="20"/>
  <c r="D139" i="20"/>
  <c r="D138" i="20"/>
  <c r="D137" i="20"/>
  <c r="D136" i="20"/>
  <c r="D135" i="20"/>
  <c r="D134" i="20"/>
  <c r="D133" i="20"/>
  <c r="D131" i="20"/>
  <c r="C227" i="20"/>
  <c r="C226" i="20"/>
  <c r="C225" i="20"/>
  <c r="C224" i="20"/>
  <c r="C223" i="20"/>
  <c r="C222" i="20"/>
  <c r="C221" i="20"/>
  <c r="C220" i="20"/>
  <c r="C219" i="20"/>
  <c r="C218" i="20"/>
  <c r="C217" i="20"/>
  <c r="H68" i="20"/>
  <c r="D126" i="20"/>
  <c r="D125" i="20"/>
  <c r="D124" i="20"/>
  <c r="D123" i="20"/>
  <c r="D122" i="20"/>
  <c r="D121" i="20"/>
  <c r="D120" i="20"/>
  <c r="D118" i="20"/>
  <c r="D117" i="20"/>
  <c r="D116" i="20"/>
  <c r="D115" i="20"/>
  <c r="D114" i="20"/>
  <c r="D113" i="20"/>
  <c r="D112" i="20"/>
  <c r="D111" i="20"/>
  <c r="D110" i="20"/>
  <c r="D109" i="20"/>
  <c r="D108" i="20"/>
  <c r="D107" i="20"/>
  <c r="D106" i="20"/>
  <c r="D105" i="20"/>
  <c r="D104" i="20"/>
  <c r="D103" i="20"/>
  <c r="D102" i="20"/>
  <c r="D101" i="20"/>
  <c r="D99" i="20"/>
  <c r="D98" i="20"/>
  <c r="D97" i="20"/>
  <c r="D96" i="20"/>
  <c r="D95" i="20"/>
  <c r="D94" i="20"/>
  <c r="D93" i="20"/>
  <c r="D92" i="20"/>
  <c r="D91" i="20"/>
  <c r="D90" i="20"/>
  <c r="D89" i="20"/>
  <c r="D88" i="20"/>
  <c r="D87" i="20"/>
  <c r="D86" i="20"/>
  <c r="D85" i="20"/>
  <c r="D84" i="20"/>
  <c r="D83" i="20"/>
  <c r="D82" i="20"/>
  <c r="D81" i="20"/>
  <c r="D80" i="20"/>
  <c r="D79" i="20"/>
  <c r="D78" i="20"/>
  <c r="D77" i="20"/>
  <c r="D76" i="20"/>
  <c r="D75" i="20"/>
  <c r="D74" i="20"/>
  <c r="D72" i="20"/>
  <c r="D70" i="20"/>
  <c r="D68" i="20"/>
  <c r="O33" i="15" l="1"/>
  <c r="O31" i="15"/>
  <c r="O38" i="10"/>
  <c r="M38" i="7" l="1"/>
  <c r="M33" i="18"/>
  <c r="M25" i="18"/>
  <c r="M22" i="18"/>
  <c r="M15" i="18"/>
  <c r="O33" i="10" l="1"/>
  <c r="M10" i="18" l="1"/>
  <c r="E18" i="15" l="1"/>
  <c r="E14" i="15"/>
</calcChain>
</file>

<file path=xl/sharedStrings.xml><?xml version="1.0" encoding="utf-8"?>
<sst xmlns="http://schemas.openxmlformats.org/spreadsheetml/2006/main" count="3401" uniqueCount="1148">
  <si>
    <t>2024年BTX(ASL)航线准班率统计表</t>
  </si>
  <si>
    <t>NO.</t>
  </si>
  <si>
    <t>VSL/VOY</t>
  </si>
  <si>
    <t>ETA/ATA</t>
  </si>
  <si>
    <t>ON SCHEDULE Y/N</t>
  </si>
  <si>
    <t>准班率</t>
  </si>
  <si>
    <t>CA SAIGON</t>
  </si>
  <si>
    <t>2438S</t>
  </si>
  <si>
    <t>Y(P/I BTX line at NSA)</t>
  </si>
  <si>
    <t>2439S</t>
  </si>
  <si>
    <t>N</t>
  </si>
  <si>
    <t>2440S</t>
  </si>
  <si>
    <t>N(盖梅塞港)</t>
  </si>
  <si>
    <t>2441S</t>
  </si>
  <si>
    <t>Y</t>
  </si>
  <si>
    <t>2442S</t>
  </si>
  <si>
    <t>2443S</t>
  </si>
  <si>
    <t>N(天气影响)</t>
  </si>
  <si>
    <t>2444S</t>
  </si>
  <si>
    <t>TOTAL</t>
  </si>
  <si>
    <t>2024年BTX(ASL)航线准班率(全年实际运营8班）</t>
  </si>
  <si>
    <t>2024年BTX(ZIM)航线准班率统计表</t>
  </si>
  <si>
    <t>KANWAY FORTUNE</t>
  </si>
  <si>
    <t>44S</t>
  </si>
  <si>
    <t xml:space="preserve">Y </t>
  </si>
  <si>
    <t>45S</t>
  </si>
  <si>
    <t>46S</t>
  </si>
  <si>
    <t>47S</t>
  </si>
  <si>
    <t>48S</t>
  </si>
  <si>
    <t>49S</t>
  </si>
  <si>
    <t>50S</t>
  </si>
  <si>
    <t>2024年BTX(ZIM)航线准班率</t>
  </si>
  <si>
    <t>PROS HOPE</t>
  </si>
  <si>
    <t>2401S</t>
  </si>
  <si>
    <t>Y(P/I SVP line at NSA)</t>
  </si>
  <si>
    <t>2402S</t>
  </si>
  <si>
    <t>2403S</t>
  </si>
  <si>
    <t>STRAITS CITY</t>
  </si>
  <si>
    <t>2408S</t>
  </si>
  <si>
    <t>2409S</t>
  </si>
  <si>
    <t>HS BUSAN</t>
  </si>
  <si>
    <t>2414S</t>
  </si>
  <si>
    <t>2415S</t>
  </si>
  <si>
    <t>2416S</t>
  </si>
  <si>
    <t>CA SHANGHAI</t>
  </si>
  <si>
    <t>2422S</t>
  </si>
  <si>
    <t>Y(P/I SVP line at QZH)</t>
  </si>
  <si>
    <t>2423S</t>
  </si>
  <si>
    <t>CA GUANGZHOU</t>
  </si>
  <si>
    <t>2425S</t>
  </si>
  <si>
    <t>2426S</t>
  </si>
  <si>
    <t>CA OSAKA</t>
  </si>
  <si>
    <t>2427S</t>
  </si>
  <si>
    <t>Y(P/I SVP line at SHK)</t>
  </si>
  <si>
    <t>2428S</t>
  </si>
  <si>
    <t>2429S</t>
  </si>
  <si>
    <t>2432S</t>
  </si>
  <si>
    <t>2433S</t>
  </si>
  <si>
    <t>2434S</t>
  </si>
  <si>
    <t>N(厦门塞港，20号台风)</t>
  </si>
  <si>
    <t>PRIDE PACIFIC</t>
  </si>
  <si>
    <t>2446S</t>
  </si>
  <si>
    <t>Y(P/I SVP line at HPH)</t>
  </si>
  <si>
    <t>2447S</t>
  </si>
  <si>
    <t>N(南沙、厦门塞港)</t>
  </si>
  <si>
    <t>2448S</t>
  </si>
  <si>
    <t>N(南沙塞港)</t>
  </si>
  <si>
    <t>2449S</t>
  </si>
  <si>
    <t>N(马北塞港)</t>
  </si>
  <si>
    <t>2450S</t>
  </si>
  <si>
    <t>2024年SVP(ASL)航线准班率（全年实际运营23班）</t>
  </si>
  <si>
    <t>ASL HONG KONG</t>
  </si>
  <si>
    <t>Y(P/I CVT2 line at TAO)</t>
  </si>
  <si>
    <t>N(天气影响 )</t>
  </si>
  <si>
    <t>2404S</t>
  </si>
  <si>
    <t>N(上海塞港)</t>
  </si>
  <si>
    <t>2405S</t>
  </si>
  <si>
    <t>N(胡志明塞港)</t>
  </si>
  <si>
    <t>2406S</t>
  </si>
  <si>
    <t>2407S</t>
  </si>
  <si>
    <t>N(青岛塞港)</t>
  </si>
  <si>
    <t>N(蛇口塞港)</t>
  </si>
  <si>
    <t>CA MANILA</t>
  </si>
  <si>
    <t>2331S</t>
  </si>
  <si>
    <t>Y(P/I CVT2 line at SHK)</t>
  </si>
  <si>
    <t>ASL QINGDAO</t>
  </si>
  <si>
    <t>2417S</t>
  </si>
  <si>
    <t>N(上海、胡志明塞港)</t>
  </si>
  <si>
    <t>2418S</t>
  </si>
  <si>
    <t>N(上海、胡志明、蛇口塞港)</t>
  </si>
  <si>
    <t>SLIDE ONE WEEK</t>
  </si>
  <si>
    <t>2419S</t>
  </si>
  <si>
    <t>2024/11/18(TAO)</t>
  </si>
  <si>
    <t>N(青岛、上海、林查班塞港)</t>
  </si>
  <si>
    <t>2420S</t>
  </si>
  <si>
    <t>POS HOCHIMINH</t>
  </si>
  <si>
    <t>1037S</t>
  </si>
  <si>
    <t>Y(P/I CVT2 line at KRINC)</t>
  </si>
  <si>
    <t>1038S</t>
  </si>
  <si>
    <t>1039S</t>
  </si>
  <si>
    <t>1040S</t>
  </si>
  <si>
    <t>POS BANGKOK</t>
  </si>
  <si>
    <t>1051S</t>
  </si>
  <si>
    <t>1052S</t>
  </si>
  <si>
    <t>1053S</t>
  </si>
  <si>
    <t>SLIDE TWO WEEKS</t>
  </si>
  <si>
    <t>1054S</t>
  </si>
  <si>
    <t>1055S</t>
  </si>
  <si>
    <t>1056S</t>
  </si>
  <si>
    <t>1057S</t>
  </si>
  <si>
    <t>1058S</t>
  </si>
  <si>
    <t>1059S</t>
  </si>
  <si>
    <t>1060S</t>
  </si>
  <si>
    <t>1061S</t>
  </si>
  <si>
    <t>1062S</t>
  </si>
  <si>
    <t>2024年CVT2(PANOCEAN)航线准班率</t>
  </si>
  <si>
    <t>JAN</t>
  </si>
  <si>
    <t>2410S</t>
  </si>
  <si>
    <t>2411S</t>
  </si>
  <si>
    <t>2412S</t>
  </si>
  <si>
    <t>2413S</t>
  </si>
  <si>
    <t>2024年CVT2(SML)航线准班率</t>
  </si>
  <si>
    <t>2024年CPM航线准班率统计表</t>
  </si>
  <si>
    <t xml:space="preserve">HS BUSAN </t>
  </si>
  <si>
    <t>(P/I SVP line at NSA)</t>
  </si>
  <si>
    <t>CA NAGOYA</t>
  </si>
  <si>
    <t>(P/I CPM line at NSA)</t>
  </si>
  <si>
    <t>(P/I CPM line at QZH)</t>
  </si>
  <si>
    <t>CA TOKYO</t>
  </si>
  <si>
    <t>(P/I CPM line at SHK)</t>
  </si>
  <si>
    <t>CA KOBE</t>
  </si>
  <si>
    <t>2431S</t>
  </si>
  <si>
    <t>(P/I CPM line at YTN)</t>
  </si>
  <si>
    <t>2436S</t>
  </si>
  <si>
    <t>2024年CPM(ASL)航线准班率</t>
  </si>
  <si>
    <t>ASL TAIPEI</t>
  </si>
  <si>
    <t>N(马尼拉塞港、加挂厦门)</t>
  </si>
  <si>
    <t>BLANK SAILING</t>
  </si>
  <si>
    <t>N(青岛、上海、宁波及马尼拉塞港)</t>
  </si>
  <si>
    <t>2421S</t>
  </si>
  <si>
    <t>SLIDE TWO WEEK</t>
  </si>
  <si>
    <r>
      <rPr>
        <sz val="12"/>
        <color theme="1"/>
        <rFont val="宋体"/>
        <family val="3"/>
        <charset val="134"/>
        <scheme val="minor"/>
      </rPr>
      <t>T</t>
    </r>
    <r>
      <rPr>
        <sz val="12"/>
        <color theme="1"/>
        <rFont val="宋体"/>
        <family val="3"/>
        <charset val="134"/>
        <scheme val="minor"/>
      </rPr>
      <t>OTAL</t>
    </r>
  </si>
  <si>
    <t>2024年NPX(ZIM)航线准班率统计表</t>
  </si>
  <si>
    <t>WILLIAM</t>
  </si>
  <si>
    <t>26S</t>
  </si>
  <si>
    <t>N(青岛、上海、宁波及马南塞港)</t>
  </si>
  <si>
    <t>27S</t>
  </si>
  <si>
    <t>N(上航次晚班影响)</t>
  </si>
  <si>
    <t>28S</t>
  </si>
  <si>
    <t>29S</t>
  </si>
  <si>
    <t>2024/2/22(SHA)</t>
  </si>
  <si>
    <t>30S</t>
  </si>
  <si>
    <t>N(青岛及马南塞港)</t>
  </si>
  <si>
    <t>SPIRIT OF DUBAI</t>
  </si>
  <si>
    <t>65S</t>
  </si>
  <si>
    <t>N(上线晚班)</t>
  </si>
  <si>
    <t>66S</t>
  </si>
  <si>
    <t>N(上海、宁波及马南塞港)</t>
  </si>
  <si>
    <t>32S</t>
  </si>
  <si>
    <t>2024/4/18(NGB)</t>
  </si>
  <si>
    <t>N(出坞上线晚班)</t>
  </si>
  <si>
    <t>33S</t>
  </si>
  <si>
    <t>N(宁波、上海、青岛及马北塞港)</t>
  </si>
  <si>
    <t>34S</t>
  </si>
  <si>
    <t>N(上海、宁波及马尼拉塞港)</t>
  </si>
  <si>
    <t>35S</t>
  </si>
  <si>
    <t>36S</t>
  </si>
  <si>
    <t>N(青岛、上海、宁波、马北、马南塞港)</t>
  </si>
  <si>
    <t>37S</t>
  </si>
  <si>
    <t>N(上海、宁波塞港及14号台风)</t>
  </si>
  <si>
    <t>38S</t>
  </si>
  <si>
    <t>N(上海、宁波、马北塞港)</t>
  </si>
  <si>
    <t>39S</t>
  </si>
  <si>
    <t>N(上海、宁波、马北、马南塞港)</t>
  </si>
  <si>
    <t>40S</t>
  </si>
  <si>
    <t>N(青岛、上海、宁波、马北塞港)</t>
  </si>
  <si>
    <t>41S</t>
  </si>
  <si>
    <t>N(上海、宁波塞港，马北不可抗力靠泊延迟)</t>
  </si>
  <si>
    <t>42S</t>
  </si>
  <si>
    <t>43S</t>
  </si>
  <si>
    <t>2024年NPX(ZIM)航线准班率</t>
  </si>
  <si>
    <t>2024年NPX2航线准班率统计表</t>
  </si>
  <si>
    <t>P/I NPX2 line at TXG</t>
  </si>
  <si>
    <t>上海塞港</t>
  </si>
  <si>
    <t>P/I NPX2 line at RZH</t>
  </si>
  <si>
    <t>P/I NPX2 line at TAO</t>
  </si>
  <si>
    <t>2430S</t>
  </si>
  <si>
    <t>蛇口塞港</t>
  </si>
  <si>
    <t>天津、青岛大风封港，台风谭美</t>
  </si>
  <si>
    <t>台风万宜MAN-YI</t>
  </si>
  <si>
    <t>日照，厦门塞港</t>
  </si>
  <si>
    <t>2024年NPX2航线准班率</t>
  </si>
  <si>
    <t>2024年CVT2(ASL)航线准班率（全年实际运营17班）</t>
    <phoneticPr fontId="16" type="noConversion"/>
  </si>
  <si>
    <t>2445S</t>
  </si>
  <si>
    <t>2501S</t>
  </si>
  <si>
    <t>2502S</t>
  </si>
  <si>
    <t>2503S</t>
  </si>
  <si>
    <t>2504S</t>
  </si>
  <si>
    <t>2505S</t>
  </si>
  <si>
    <t>2506S</t>
  </si>
  <si>
    <t>2507S</t>
  </si>
  <si>
    <t>2508S</t>
  </si>
  <si>
    <t>2509S</t>
  </si>
  <si>
    <t>2510S</t>
  </si>
  <si>
    <t>51S</t>
  </si>
  <si>
    <t>52S</t>
  </si>
  <si>
    <t>53S</t>
  </si>
  <si>
    <t>54S</t>
  </si>
  <si>
    <t>55S</t>
  </si>
  <si>
    <t>56S</t>
  </si>
  <si>
    <t>57S</t>
  </si>
  <si>
    <t>58S</t>
  </si>
  <si>
    <t>59S</t>
  </si>
  <si>
    <t>60S</t>
  </si>
  <si>
    <t>61S</t>
  </si>
  <si>
    <t>2024年SVP航线准班率统计表</t>
    <phoneticPr fontId="16" type="noConversion"/>
  </si>
  <si>
    <t>2511S</t>
  </si>
  <si>
    <t>2512S</t>
  </si>
  <si>
    <t>2513S</t>
  </si>
  <si>
    <t>2514S</t>
  </si>
  <si>
    <t>2515S</t>
  </si>
  <si>
    <t>2516S</t>
  </si>
  <si>
    <t>2517S</t>
  </si>
  <si>
    <t xml:space="preserve">CA OSAKA </t>
  </si>
  <si>
    <t>2024年CVT2(ASL)航线准班率统计表</t>
    <phoneticPr fontId="16" type="noConversion"/>
  </si>
  <si>
    <t>SLIDE ONE WEEK</t>
    <phoneticPr fontId="16" type="noConversion"/>
  </si>
  <si>
    <t>2024年CVT2(PANOCEAN)航线准班率统计表</t>
    <phoneticPr fontId="16" type="noConversion"/>
  </si>
  <si>
    <t>1063S</t>
  </si>
  <si>
    <t>1064S</t>
  </si>
  <si>
    <t>POS BANGKOK</t>
    <phoneticPr fontId="16" type="noConversion"/>
  </si>
  <si>
    <t>1065S</t>
  </si>
  <si>
    <t>1066S</t>
  </si>
  <si>
    <t>1067S</t>
  </si>
  <si>
    <t>1068S</t>
  </si>
  <si>
    <t>1069S</t>
  </si>
  <si>
    <t>2024年CVT2(SML)航线准班率统计表</t>
    <phoneticPr fontId="16" type="noConversion"/>
  </si>
  <si>
    <t>REN JIAN 6</t>
  </si>
  <si>
    <t>REN JIAN 6</t>
    <phoneticPr fontId="16" type="noConversion"/>
  </si>
  <si>
    <t>2025年上半年CPM航线准班率统计表</t>
    <phoneticPr fontId="16" type="noConversion"/>
  </si>
  <si>
    <t>CA GUANGZHOU</t>
    <phoneticPr fontId="16" type="noConversion"/>
  </si>
  <si>
    <t>TOTAL</t>
    <phoneticPr fontId="16" type="noConversion"/>
  </si>
  <si>
    <t>2501W</t>
  </si>
  <si>
    <t>K-PACIFIC</t>
  </si>
  <si>
    <t>HE YUAN 1</t>
  </si>
  <si>
    <t>2518S</t>
  </si>
  <si>
    <t>N(曼谷、盖梅塞港)</t>
    <phoneticPr fontId="16" type="noConversion"/>
  </si>
  <si>
    <t>N(曼谷塞港)</t>
    <phoneticPr fontId="16" type="noConversion"/>
  </si>
  <si>
    <t>Y</t>
    <phoneticPr fontId="16" type="noConversion"/>
  </si>
  <si>
    <t>N</t>
    <phoneticPr fontId="16" type="noConversion"/>
  </si>
  <si>
    <t xml:space="preserve">Y </t>
    <phoneticPr fontId="16" type="noConversion"/>
  </si>
  <si>
    <t>N(马北塞港)</t>
    <phoneticPr fontId="16" type="noConversion"/>
  </si>
  <si>
    <t>Y(P/I SVP line at XMN)</t>
    <phoneticPr fontId="16" type="noConversion"/>
  </si>
  <si>
    <t>N(厦门、马北塞港)</t>
    <phoneticPr fontId="16" type="noConversion"/>
  </si>
  <si>
    <t>Y(P/I SVP line at NSA)</t>
    <phoneticPr fontId="16" type="noConversion"/>
  </si>
  <si>
    <t>Y(P/I SVP line at QZH)</t>
    <phoneticPr fontId="16" type="noConversion"/>
  </si>
  <si>
    <t>N(前航次加挂钦州、盐田，钦州、盐田、马北塞港)</t>
    <phoneticPr fontId="16" type="noConversion"/>
  </si>
  <si>
    <t>N(南沙塞港)</t>
    <phoneticPr fontId="16" type="noConversion"/>
  </si>
  <si>
    <t>N(南沙、马北塞港)</t>
    <phoneticPr fontId="16" type="noConversion"/>
  </si>
  <si>
    <t>Y(P/I SVP2 line at QZH)</t>
    <phoneticPr fontId="16" type="noConversion"/>
  </si>
  <si>
    <t>N(前航次上线晚班、加挂盐田，马南塞港)</t>
    <phoneticPr fontId="16" type="noConversion"/>
  </si>
  <si>
    <t>Y(P/I SVP2 line at YTN)</t>
    <phoneticPr fontId="16" type="noConversion"/>
  </si>
  <si>
    <t>Y( P/I SVP2 line at QZH)</t>
    <phoneticPr fontId="16" type="noConversion"/>
  </si>
  <si>
    <t>N(天气影响，青岛、上海、胡志明、蛇口塞港)</t>
    <phoneticPr fontId="16" type="noConversion"/>
  </si>
  <si>
    <t>N(仁川、青岛、上海、蛇口塞港)</t>
    <phoneticPr fontId="16" type="noConversion"/>
  </si>
  <si>
    <t>N(天气影响，青岛、上海、蛇口塞港)</t>
    <phoneticPr fontId="16" type="noConversion"/>
  </si>
  <si>
    <t xml:space="preserve">N </t>
    <phoneticPr fontId="16" type="noConversion"/>
  </si>
  <si>
    <t>N(天气影响，青岛、宁波、马北塞港)</t>
    <phoneticPr fontId="16" type="noConversion"/>
  </si>
  <si>
    <t>N(前航次加挂日照，青岛、上海、马北塞港)</t>
    <phoneticPr fontId="16" type="noConversion"/>
  </si>
  <si>
    <t>N(上海、宁波、马北塞港)</t>
    <phoneticPr fontId="16" type="noConversion"/>
  </si>
  <si>
    <t>N(前航次和本航次加挂日照，青岛、马北、宁波塞港)</t>
    <phoneticPr fontId="16" type="noConversion"/>
  </si>
  <si>
    <t>OPHELIA</t>
    <phoneticPr fontId="42" type="noConversion"/>
  </si>
  <si>
    <t>62S</t>
  </si>
  <si>
    <t>63S</t>
  </si>
  <si>
    <t>2519S</t>
  </si>
  <si>
    <t>2520S</t>
  </si>
  <si>
    <t>2521S</t>
  </si>
  <si>
    <t>1070S</t>
  </si>
  <si>
    <t>N(上海、胡志明、林查班塞港)</t>
    <phoneticPr fontId="16" type="noConversion"/>
  </si>
  <si>
    <t>N(林查班、盖梅塞港)</t>
    <phoneticPr fontId="16" type="noConversion"/>
  </si>
  <si>
    <t>N(青岛、胡志明、蛇口塞港)</t>
    <phoneticPr fontId="16" type="noConversion"/>
  </si>
  <si>
    <t>N(青岛、上海、马北塞港)</t>
    <phoneticPr fontId="16" type="noConversion"/>
  </si>
  <si>
    <t>N(青岛、上海、宁波、马北塞港)</t>
    <phoneticPr fontId="16" type="noConversion"/>
  </si>
  <si>
    <t>N(盖梅塞港)</t>
    <phoneticPr fontId="16" type="noConversion"/>
  </si>
  <si>
    <t>N(宁波、马北塞港)</t>
    <phoneticPr fontId="16" type="noConversion"/>
  </si>
  <si>
    <t>2522S</t>
  </si>
  <si>
    <t>2513S</t>
    <phoneticPr fontId="16" type="noConversion"/>
  </si>
  <si>
    <t>2519S</t>
    <phoneticPr fontId="16" type="noConversion"/>
  </si>
  <si>
    <t>N(仁川、青岛、上海、胡志明、蛇口塞港)</t>
    <phoneticPr fontId="16" type="noConversion"/>
  </si>
  <si>
    <t>SLIDE TWO WEEK</t>
    <phoneticPr fontId="16" type="noConversion"/>
  </si>
  <si>
    <t>2515S</t>
    <phoneticPr fontId="16" type="noConversion"/>
  </si>
  <si>
    <t>N(青岛、上海、马北塞港，加挂日照)</t>
    <phoneticPr fontId="16" type="noConversion"/>
  </si>
  <si>
    <t>N(盖梅、南沙塞港)</t>
    <phoneticPr fontId="16" type="noConversion"/>
  </si>
  <si>
    <t>2025年上半年CPM航线准班率（上半年实际运营2班）</t>
    <phoneticPr fontId="16" type="noConversion"/>
  </si>
  <si>
    <t>CA  OSAKA</t>
    <phoneticPr fontId="16" type="noConversion"/>
  </si>
  <si>
    <t>2025/5/21(XMN)</t>
    <phoneticPr fontId="16" type="noConversion"/>
  </si>
  <si>
    <t>N(青岛、上海、宁波、马北塞港，加挂日照)</t>
    <phoneticPr fontId="16" type="noConversion"/>
  </si>
  <si>
    <t>2518S</t>
    <phoneticPr fontId="16" type="noConversion"/>
  </si>
  <si>
    <t>NPX</t>
    <phoneticPr fontId="16" type="noConversion"/>
  </si>
  <si>
    <t>CVT2</t>
    <phoneticPr fontId="16" type="noConversion"/>
  </si>
  <si>
    <t>BLANK SAILING</t>
    <phoneticPr fontId="16" type="noConversion"/>
  </si>
  <si>
    <t>SVP</t>
    <phoneticPr fontId="16" type="noConversion"/>
  </si>
  <si>
    <t>BTX</t>
    <phoneticPr fontId="16" type="noConversion"/>
  </si>
  <si>
    <t>本航次事件</t>
    <phoneticPr fontId="16" type="noConversion"/>
  </si>
  <si>
    <t>CA SAIGON</t>
    <phoneticPr fontId="16" type="noConversion"/>
  </si>
  <si>
    <t>2524S</t>
  </si>
  <si>
    <t>2524S</t>
    <phoneticPr fontId="16" type="noConversion"/>
  </si>
  <si>
    <t>2525S</t>
  </si>
  <si>
    <t>2526S</t>
  </si>
  <si>
    <t>2527S</t>
  </si>
  <si>
    <t>64S</t>
  </si>
  <si>
    <t>2523S</t>
  </si>
  <si>
    <t>HONG YONG LAN TIAN</t>
  </si>
  <si>
    <t>2542S</t>
  </si>
  <si>
    <t>LI DA WANG</t>
  </si>
  <si>
    <t xml:space="preserve">2545S </t>
  </si>
  <si>
    <t xml:space="preserve">2546S </t>
  </si>
  <si>
    <t>HOPE C</t>
  </si>
  <si>
    <t>SLIDE THREE WEEK</t>
    <phoneticPr fontId="16" type="noConversion"/>
  </si>
  <si>
    <t xml:space="preserve">CA  SAIGON </t>
  </si>
  <si>
    <t>2543S</t>
  </si>
  <si>
    <t>2544S</t>
  </si>
  <si>
    <t>2545S</t>
  </si>
  <si>
    <t>2546S</t>
  </si>
  <si>
    <t>2547S</t>
  </si>
  <si>
    <t>2548S</t>
  </si>
  <si>
    <t>2549S</t>
  </si>
  <si>
    <t>CA  KOBE</t>
  </si>
  <si>
    <t>CA  NAGOYA</t>
  </si>
  <si>
    <t>2537S</t>
  </si>
  <si>
    <t>2539S</t>
  </si>
  <si>
    <t>CA KOBE V.2522S will combined with CA OSAKA V.2523S</t>
    <phoneticPr fontId="16" type="noConversion"/>
  </si>
  <si>
    <t>2538S</t>
  </si>
  <si>
    <t>1071S</t>
  </si>
  <si>
    <t>1072S</t>
  </si>
  <si>
    <t>1073S</t>
  </si>
  <si>
    <t>1074S</t>
  </si>
  <si>
    <t>1075S</t>
  </si>
  <si>
    <t>1076S</t>
  </si>
  <si>
    <t>1077S</t>
  </si>
  <si>
    <t>1078S</t>
  </si>
  <si>
    <t>2534S</t>
  </si>
  <si>
    <t>2535S</t>
  </si>
  <si>
    <t>2536S</t>
  </si>
  <si>
    <t>67S</t>
  </si>
  <si>
    <t>68S</t>
  </si>
  <si>
    <t>69S</t>
  </si>
  <si>
    <t>70S</t>
  </si>
  <si>
    <t>71S</t>
  </si>
  <si>
    <t>72S</t>
  </si>
  <si>
    <t>73S</t>
  </si>
  <si>
    <t>74S</t>
  </si>
  <si>
    <t>75S</t>
  </si>
  <si>
    <t>Y(P/I NPX line at TAO)</t>
    <phoneticPr fontId="16" type="noConversion"/>
  </si>
  <si>
    <t>BIG BREEZY</t>
    <phoneticPr fontId="16" type="noConversion"/>
  </si>
  <si>
    <t>2550S</t>
    <phoneticPr fontId="16" type="noConversion"/>
  </si>
  <si>
    <t>年终总结要加一个新项目就是统计 咱自己的那几条航线，每个航线换港多少次 ，加挂多少次，换船多少次，下半年</t>
    <phoneticPr fontId="16" type="noConversion"/>
  </si>
  <si>
    <t>SVP2</t>
    <phoneticPr fontId="16" type="noConversion"/>
  </si>
  <si>
    <t>remark</t>
    <phoneticPr fontId="16" type="noConversion"/>
  </si>
  <si>
    <t>2508N/2509S</t>
    <phoneticPr fontId="16" type="noConversion"/>
  </si>
  <si>
    <t>2509N/2510S</t>
    <phoneticPr fontId="16" type="noConversion"/>
  </si>
  <si>
    <t>CA SHANGHAI</t>
    <phoneticPr fontId="16" type="noConversion"/>
  </si>
  <si>
    <t>2513S/N</t>
    <phoneticPr fontId="16" type="noConversion"/>
  </si>
  <si>
    <t>2517S/N</t>
    <phoneticPr fontId="16" type="noConversion"/>
  </si>
  <si>
    <t>2524S/N</t>
    <phoneticPr fontId="16" type="noConversion"/>
  </si>
  <si>
    <t>2550S/N</t>
    <phoneticPr fontId="16" type="noConversion"/>
  </si>
  <si>
    <t>2501N/2502S</t>
    <phoneticPr fontId="16" type="noConversion"/>
  </si>
  <si>
    <t>2503N/2504S</t>
    <phoneticPr fontId="16" type="noConversion"/>
  </si>
  <si>
    <t>2504N/2505S</t>
    <phoneticPr fontId="16" type="noConversion"/>
  </si>
  <si>
    <t>2507N/2508S</t>
    <phoneticPr fontId="16" type="noConversion"/>
  </si>
  <si>
    <t>下半年</t>
    <phoneticPr fontId="16" type="noConversion"/>
  </si>
  <si>
    <t>PRIDE PACIFIC</t>
    <phoneticPr fontId="16" type="noConversion"/>
  </si>
  <si>
    <t>2502N/2504S</t>
    <phoneticPr fontId="16" type="noConversion"/>
  </si>
  <si>
    <t>2505N</t>
    <phoneticPr fontId="16" type="noConversion"/>
  </si>
  <si>
    <t>CA OSAKA</t>
    <phoneticPr fontId="16" type="noConversion"/>
  </si>
  <si>
    <t>2504S</t>
    <phoneticPr fontId="16" type="noConversion"/>
  </si>
  <si>
    <t>2507S</t>
    <phoneticPr fontId="16" type="noConversion"/>
  </si>
  <si>
    <t>2515N/2516S</t>
    <phoneticPr fontId="16" type="noConversion"/>
  </si>
  <si>
    <t>2516N/2517S</t>
    <phoneticPr fontId="16" type="noConversion"/>
  </si>
  <si>
    <t>2517N/2518S</t>
    <phoneticPr fontId="16" type="noConversion"/>
  </si>
  <si>
    <t>2518N/2519S</t>
    <phoneticPr fontId="16" type="noConversion"/>
  </si>
  <si>
    <t>2520N</t>
    <phoneticPr fontId="16" type="noConversion"/>
  </si>
  <si>
    <t>K-PACIFIC</t>
    <phoneticPr fontId="16" type="noConversion"/>
  </si>
  <si>
    <r>
      <rPr>
        <sz val="11"/>
        <color theme="1"/>
        <rFont val="宋体"/>
        <family val="3"/>
        <charset val="134"/>
      </rPr>
      <t>航线</t>
    </r>
    <phoneticPr fontId="16" type="noConversion"/>
  </si>
  <si>
    <r>
      <rPr>
        <sz val="11"/>
        <color theme="1"/>
        <rFont val="宋体"/>
        <family val="3"/>
        <charset val="134"/>
      </rPr>
      <t>船名</t>
    </r>
    <phoneticPr fontId="16" type="noConversion"/>
  </si>
  <si>
    <r>
      <rPr>
        <sz val="11"/>
        <color theme="1"/>
        <rFont val="宋体"/>
        <family val="3"/>
        <charset val="134"/>
      </rPr>
      <t>航次</t>
    </r>
    <phoneticPr fontId="16" type="noConversion"/>
  </si>
  <si>
    <r>
      <rPr>
        <sz val="11"/>
        <color theme="1"/>
        <rFont val="宋体"/>
        <family val="3"/>
        <charset val="134"/>
      </rPr>
      <t>加挂日照</t>
    </r>
    <phoneticPr fontId="16" type="noConversion"/>
  </si>
  <si>
    <r>
      <rPr>
        <sz val="11"/>
        <color rgb="FFFF0000"/>
        <rFont val="宋体"/>
        <family val="3"/>
        <charset val="134"/>
      </rPr>
      <t>加挂日照</t>
    </r>
    <phoneticPr fontId="16" type="noConversion"/>
  </si>
  <si>
    <r>
      <rPr>
        <sz val="11"/>
        <color theme="1"/>
        <rFont val="宋体"/>
        <family val="3"/>
        <charset val="134"/>
      </rPr>
      <t>换船</t>
    </r>
    <phoneticPr fontId="16" type="noConversion"/>
  </si>
  <si>
    <r>
      <rPr>
        <sz val="11"/>
        <color theme="1"/>
        <rFont val="宋体"/>
        <family val="3"/>
        <charset val="134"/>
      </rPr>
      <t>加挂马南，</t>
    </r>
    <r>
      <rPr>
        <sz val="11"/>
        <color rgb="FF92D050"/>
        <rFont val="宋体"/>
        <family val="3"/>
        <charset val="134"/>
      </rPr>
      <t>加挂厦门后又取消</t>
    </r>
    <r>
      <rPr>
        <sz val="11"/>
        <color theme="1"/>
        <rFont val="Calibri"/>
        <family val="2"/>
      </rPr>
      <t xml:space="preserve"> </t>
    </r>
    <phoneticPr fontId="16" type="noConversion"/>
  </si>
  <si>
    <r>
      <rPr>
        <sz val="11"/>
        <color theme="1"/>
        <rFont val="宋体"/>
        <family val="3"/>
        <charset val="134"/>
      </rPr>
      <t>取消蛇口</t>
    </r>
    <phoneticPr fontId="16" type="noConversion"/>
  </si>
  <si>
    <r>
      <rPr>
        <sz val="11"/>
        <color theme="1"/>
        <rFont val="宋体"/>
        <family val="3"/>
        <charset val="134"/>
      </rPr>
      <t>换港宁波上海进</t>
    </r>
    <r>
      <rPr>
        <sz val="11"/>
        <color theme="1"/>
        <rFont val="Calibri"/>
        <family val="2"/>
      </rPr>
      <t>HHX1</t>
    </r>
    <r>
      <rPr>
        <sz val="11"/>
        <color theme="1"/>
        <rFont val="宋体"/>
        <family val="3"/>
        <charset val="134"/>
      </rPr>
      <t>线</t>
    </r>
    <phoneticPr fontId="16" type="noConversion"/>
  </si>
  <si>
    <r>
      <rPr>
        <sz val="11"/>
        <color theme="1"/>
        <rFont val="宋体"/>
        <family val="3"/>
        <charset val="134"/>
      </rPr>
      <t>换船进</t>
    </r>
    <r>
      <rPr>
        <sz val="11"/>
        <color theme="1"/>
        <rFont val="Calibri"/>
        <family val="2"/>
      </rPr>
      <t>SVP</t>
    </r>
    <r>
      <rPr>
        <sz val="11"/>
        <color theme="1"/>
        <rFont val="宋体"/>
        <family val="3"/>
        <charset val="134"/>
      </rPr>
      <t>线</t>
    </r>
    <phoneticPr fontId="16" type="noConversion"/>
  </si>
  <si>
    <t>2520S/N</t>
    <phoneticPr fontId="16" type="noConversion"/>
  </si>
  <si>
    <t>2521N</t>
    <phoneticPr fontId="16" type="noConversion"/>
  </si>
  <si>
    <r>
      <rPr>
        <sz val="11"/>
        <color theme="1"/>
        <rFont val="宋体"/>
        <family val="2"/>
        <charset val="134"/>
      </rPr>
      <t>换港日照青岛上海进</t>
    </r>
    <r>
      <rPr>
        <sz val="11"/>
        <color theme="1"/>
        <rFont val="Calibri"/>
        <family val="2"/>
      </rPr>
      <t>NPX2</t>
    </r>
    <r>
      <rPr>
        <sz val="11"/>
        <color theme="1"/>
        <rFont val="宋体"/>
        <family val="2"/>
        <charset val="134"/>
      </rPr>
      <t>线</t>
    </r>
    <phoneticPr fontId="16" type="noConversion"/>
  </si>
  <si>
    <t xml:space="preserve">CA  SAIGON </t>
    <phoneticPr fontId="16" type="noConversion"/>
  </si>
  <si>
    <r>
      <rPr>
        <sz val="11"/>
        <color theme="1"/>
        <rFont val="宋体"/>
        <family val="3"/>
        <charset val="134"/>
      </rPr>
      <t>从这个航次起</t>
    </r>
    <r>
      <rPr>
        <sz val="11"/>
        <color theme="1"/>
        <rFont val="Calibri"/>
        <family val="2"/>
      </rPr>
      <t>SVP</t>
    </r>
    <r>
      <rPr>
        <sz val="11"/>
        <color theme="1"/>
        <rFont val="宋体"/>
        <family val="3"/>
        <charset val="134"/>
      </rPr>
      <t>线换港序先厦门</t>
    </r>
    <phoneticPr fontId="16" type="noConversion"/>
  </si>
  <si>
    <t>2523N</t>
    <phoneticPr fontId="16" type="noConversion"/>
  </si>
  <si>
    <t>换港</t>
    <phoneticPr fontId="16" type="noConversion"/>
  </si>
  <si>
    <t>换港青岛，上海，宁波进NPX线</t>
    <phoneticPr fontId="16" type="noConversion"/>
  </si>
  <si>
    <t>HONG YONG LAN TIAN</t>
    <phoneticPr fontId="16" type="noConversion"/>
  </si>
  <si>
    <r>
      <rPr>
        <sz val="11"/>
        <color theme="1"/>
        <rFont val="宋体"/>
        <family val="2"/>
        <charset val="134"/>
      </rPr>
      <t>换船进</t>
    </r>
    <r>
      <rPr>
        <sz val="11"/>
        <color theme="1"/>
        <rFont val="Calibri"/>
        <family val="2"/>
      </rPr>
      <t>SVP</t>
    </r>
    <r>
      <rPr>
        <sz val="11"/>
        <color theme="1"/>
        <rFont val="宋体"/>
        <family val="2"/>
        <charset val="134"/>
      </rPr>
      <t>线，取消南沙</t>
    </r>
    <phoneticPr fontId="16" type="noConversion"/>
  </si>
  <si>
    <t>2543S</t>
    <phoneticPr fontId="16" type="noConversion"/>
  </si>
  <si>
    <t>STRAITS CITY</t>
    <phoneticPr fontId="16" type="noConversion"/>
  </si>
  <si>
    <t>2509S</t>
    <phoneticPr fontId="16" type="noConversion"/>
  </si>
  <si>
    <t>加挂盐田</t>
    <phoneticPr fontId="16" type="noConversion"/>
  </si>
  <si>
    <t>取消钦州</t>
    <phoneticPr fontId="16" type="noConversion"/>
  </si>
  <si>
    <t>CA KOBE</t>
    <phoneticPr fontId="16" type="noConversion"/>
  </si>
  <si>
    <t>2506S</t>
    <phoneticPr fontId="16" type="noConversion"/>
  </si>
  <si>
    <t xml:space="preserve">CA OSAKA </t>
    <phoneticPr fontId="16" type="noConversion"/>
  </si>
  <si>
    <t>CA KOBE-CA OSAKA</t>
    <phoneticPr fontId="16" type="noConversion"/>
  </si>
  <si>
    <t>2508S-2513S</t>
    <phoneticPr fontId="16" type="noConversion"/>
  </si>
  <si>
    <t>2509N</t>
    <phoneticPr fontId="16" type="noConversion"/>
  </si>
  <si>
    <t>换港先上海，取消厦门</t>
    <phoneticPr fontId="16" type="noConversion"/>
  </si>
  <si>
    <t>取消厦门</t>
    <phoneticPr fontId="16" type="noConversion"/>
  </si>
  <si>
    <t>2515N/2516W</t>
    <phoneticPr fontId="16" type="noConversion"/>
  </si>
  <si>
    <t>2517N/2518W</t>
    <phoneticPr fontId="16" type="noConversion"/>
  </si>
  <si>
    <t>2513N/2514W</t>
    <phoneticPr fontId="16" type="noConversion"/>
  </si>
  <si>
    <t>2514S</t>
    <phoneticPr fontId="16" type="noConversion"/>
  </si>
  <si>
    <t>2514N/2515W</t>
    <phoneticPr fontId="16" type="noConversion"/>
  </si>
  <si>
    <t>换港先上海后宁波</t>
    <phoneticPr fontId="16" type="noConversion"/>
  </si>
  <si>
    <t>换港（取消钦州，加挂蛇口，先南沙后蛇口）</t>
    <phoneticPr fontId="16" type="noConversion"/>
  </si>
  <si>
    <t>换港（取消钦州，加挂蛇口）</t>
    <phoneticPr fontId="16" type="noConversion"/>
  </si>
  <si>
    <t>加挂蛇口</t>
    <phoneticPr fontId="16" type="noConversion"/>
  </si>
  <si>
    <t>2521S</t>
    <phoneticPr fontId="16" type="noConversion"/>
  </si>
  <si>
    <t>换港日照青岛上海进NPX2线</t>
    <phoneticPr fontId="16" type="noConversion"/>
  </si>
  <si>
    <t>2517S</t>
    <phoneticPr fontId="16" type="noConversion"/>
  </si>
  <si>
    <r>
      <rPr>
        <sz val="11"/>
        <color theme="1"/>
        <rFont val="宋体"/>
        <family val="2"/>
        <charset val="134"/>
      </rPr>
      <t>换港 蛇口，南沙依然在</t>
    </r>
    <r>
      <rPr>
        <sz val="11"/>
        <color theme="1"/>
        <rFont val="Calibri"/>
        <family val="2"/>
      </rPr>
      <t>NPX2</t>
    </r>
    <r>
      <rPr>
        <sz val="11"/>
        <color theme="1"/>
        <rFont val="宋体"/>
        <family val="2"/>
        <charset val="134"/>
      </rPr>
      <t>线</t>
    </r>
    <phoneticPr fontId="16" type="noConversion"/>
  </si>
  <si>
    <r>
      <rPr>
        <sz val="11"/>
        <color theme="1"/>
        <rFont val="宋体"/>
        <family val="2"/>
        <charset val="134"/>
      </rPr>
      <t>换船在蛇口进</t>
    </r>
    <r>
      <rPr>
        <sz val="11"/>
        <color theme="1"/>
        <rFont val="Calibri"/>
        <family val="2"/>
      </rPr>
      <t>SVP2</t>
    </r>
    <r>
      <rPr>
        <sz val="11"/>
        <color theme="1"/>
        <rFont val="宋体"/>
        <family val="2"/>
        <charset val="134"/>
      </rPr>
      <t>线</t>
    </r>
    <phoneticPr fontId="16" type="noConversion"/>
  </si>
  <si>
    <r>
      <rPr>
        <sz val="11"/>
        <color theme="1"/>
        <rFont val="宋体"/>
        <family val="2"/>
        <charset val="134"/>
      </rPr>
      <t>换船在蛇口进</t>
    </r>
    <r>
      <rPr>
        <sz val="11"/>
        <color theme="1"/>
        <rFont val="Calibri"/>
        <family val="2"/>
      </rPr>
      <t>SVP2</t>
    </r>
    <r>
      <rPr>
        <sz val="11"/>
        <color theme="1"/>
        <rFont val="宋体"/>
        <family val="2"/>
        <charset val="134"/>
      </rPr>
      <t>线（从这个航次起都把钦州换蛇口）</t>
    </r>
    <phoneticPr fontId="16" type="noConversion"/>
  </si>
  <si>
    <t>2524N</t>
    <phoneticPr fontId="16" type="noConversion"/>
  </si>
  <si>
    <t>加挂惠州后又取消，取消厦门，进BVX2线</t>
    <phoneticPr fontId="16" type="noConversion"/>
  </si>
  <si>
    <t>CA  KOBE</t>
    <phoneticPr fontId="16" type="noConversion"/>
  </si>
  <si>
    <t>换船蛇口进SVP2线，继续和HHX1串跑</t>
    <phoneticPr fontId="16" type="noConversion"/>
  </si>
  <si>
    <r>
      <rPr>
        <sz val="11"/>
        <color theme="1"/>
        <rFont val="宋体"/>
        <family val="2"/>
        <charset val="134"/>
      </rPr>
      <t>换船进</t>
    </r>
    <r>
      <rPr>
        <sz val="11"/>
        <color theme="1"/>
        <rFont val="Calibri"/>
        <family val="2"/>
      </rPr>
      <t>SVP2</t>
    </r>
    <r>
      <rPr>
        <sz val="11"/>
        <color theme="1"/>
        <rFont val="宋体"/>
        <family val="2"/>
        <charset val="134"/>
      </rPr>
      <t>线，加挂钦州，继续和</t>
    </r>
    <r>
      <rPr>
        <sz val="11"/>
        <color theme="1"/>
        <rFont val="Calibri"/>
        <family val="2"/>
      </rPr>
      <t>HHX1</t>
    </r>
    <r>
      <rPr>
        <sz val="11"/>
        <color theme="1"/>
        <rFont val="宋体"/>
        <family val="2"/>
        <charset val="134"/>
      </rPr>
      <t>串跑</t>
    </r>
    <phoneticPr fontId="16" type="noConversion"/>
  </si>
  <si>
    <r>
      <t>7</t>
    </r>
    <r>
      <rPr>
        <sz val="11"/>
        <color rgb="FFFF0000"/>
        <rFont val="宋体"/>
        <family val="2"/>
        <charset val="134"/>
      </rPr>
      <t>个航次取消钦州</t>
    </r>
    <phoneticPr fontId="16" type="noConversion"/>
  </si>
  <si>
    <r>
      <rPr>
        <sz val="11"/>
        <color rgb="FFFF0000"/>
        <rFont val="宋体"/>
        <family val="3"/>
        <charset val="134"/>
      </rPr>
      <t>下半年</t>
    </r>
    <phoneticPr fontId="16" type="noConversion"/>
  </si>
  <si>
    <r>
      <rPr>
        <sz val="11"/>
        <color theme="1"/>
        <rFont val="宋体"/>
        <family val="2"/>
        <charset val="134"/>
      </rPr>
      <t>换船进</t>
    </r>
    <r>
      <rPr>
        <sz val="11"/>
        <color theme="1"/>
        <rFont val="Calibri"/>
        <family val="2"/>
      </rPr>
      <t>SVP2</t>
    </r>
    <r>
      <rPr>
        <sz val="11"/>
        <color theme="1"/>
        <rFont val="宋体"/>
        <family val="2"/>
        <charset val="134"/>
      </rPr>
      <t>线，</t>
    </r>
    <r>
      <rPr>
        <sz val="11"/>
        <color rgb="FF92D050"/>
        <rFont val="宋体"/>
        <family val="3"/>
        <charset val="134"/>
      </rPr>
      <t>加挂钦州后又取消</t>
    </r>
    <r>
      <rPr>
        <sz val="11"/>
        <color theme="1"/>
        <rFont val="宋体"/>
        <family val="2"/>
        <charset val="134"/>
      </rPr>
      <t>，继续和</t>
    </r>
    <r>
      <rPr>
        <sz val="11"/>
        <color theme="1"/>
        <rFont val="Calibri"/>
        <family val="2"/>
      </rPr>
      <t>HHX2</t>
    </r>
    <r>
      <rPr>
        <sz val="11"/>
        <color theme="1"/>
        <rFont val="微软雅黑"/>
        <family val="2"/>
        <charset val="134"/>
      </rPr>
      <t>串跑</t>
    </r>
    <phoneticPr fontId="16" type="noConversion"/>
  </si>
  <si>
    <r>
      <rPr>
        <sz val="11"/>
        <color theme="1"/>
        <rFont val="宋体"/>
        <family val="2"/>
        <charset val="134"/>
      </rPr>
      <t>换港青岛日照上海进</t>
    </r>
    <r>
      <rPr>
        <sz val="11"/>
        <color theme="1"/>
        <rFont val="Calibri"/>
        <family val="2"/>
      </rPr>
      <t>NPX2</t>
    </r>
    <r>
      <rPr>
        <sz val="11"/>
        <color theme="1"/>
        <rFont val="宋体"/>
        <family val="2"/>
        <charset val="134"/>
      </rPr>
      <t>线</t>
    </r>
    <phoneticPr fontId="16" type="noConversion"/>
  </si>
  <si>
    <t>2526N</t>
    <phoneticPr fontId="16" type="noConversion"/>
  </si>
  <si>
    <t>HOPE C</t>
    <phoneticPr fontId="16" type="noConversion"/>
  </si>
  <si>
    <t>LI DA WANG</t>
    <phoneticPr fontId="16" type="noConversion"/>
  </si>
  <si>
    <r>
      <rPr>
        <sz val="11"/>
        <color theme="1"/>
        <rFont val="宋体"/>
        <family val="2"/>
        <charset val="134"/>
      </rPr>
      <t>换船在蛇口进</t>
    </r>
    <r>
      <rPr>
        <sz val="11"/>
        <color theme="1"/>
        <rFont val="Calibri"/>
        <family val="2"/>
      </rPr>
      <t>SVP2</t>
    </r>
    <r>
      <rPr>
        <sz val="11"/>
        <color theme="1"/>
        <rFont val="微软雅黑"/>
        <family val="2"/>
        <charset val="134"/>
      </rPr>
      <t>线</t>
    </r>
    <phoneticPr fontId="16" type="noConversion"/>
  </si>
  <si>
    <t>2549N</t>
    <phoneticPr fontId="16" type="noConversion"/>
  </si>
  <si>
    <r>
      <rPr>
        <sz val="11"/>
        <color theme="1"/>
        <rFont val="宋体"/>
        <family val="2"/>
        <charset val="134"/>
      </rPr>
      <t>换港上海宁波厦门进</t>
    </r>
    <r>
      <rPr>
        <sz val="11"/>
        <color theme="1"/>
        <rFont val="Calibri"/>
        <family val="2"/>
      </rPr>
      <t>HHX1</t>
    </r>
    <r>
      <rPr>
        <sz val="11"/>
        <color theme="1"/>
        <rFont val="宋体"/>
        <family val="2"/>
        <charset val="134"/>
      </rPr>
      <t>线一个航次</t>
    </r>
    <phoneticPr fontId="16" type="noConversion"/>
  </si>
  <si>
    <t>2551S</t>
    <phoneticPr fontId="16" type="noConversion"/>
  </si>
  <si>
    <t>加挂钦州</t>
    <phoneticPr fontId="16" type="noConversion"/>
  </si>
  <si>
    <r>
      <rPr>
        <sz val="11"/>
        <color rgb="FFFF0000"/>
        <rFont val="宋体"/>
        <family val="3"/>
        <charset val="134"/>
      </rPr>
      <t>从这个航次起</t>
    </r>
    <r>
      <rPr>
        <sz val="11"/>
        <color rgb="FFFF0000"/>
        <rFont val="Calibri"/>
        <family val="3"/>
      </rPr>
      <t>SVP2</t>
    </r>
    <r>
      <rPr>
        <sz val="11"/>
        <color rgb="FFFF0000"/>
        <rFont val="宋体"/>
        <family val="3"/>
        <charset val="134"/>
      </rPr>
      <t>线取消港口没计</t>
    </r>
    <phoneticPr fontId="16" type="noConversion"/>
  </si>
  <si>
    <t>ASL QINGDAO</t>
    <phoneticPr fontId="16" type="noConversion"/>
  </si>
  <si>
    <t>取消蛇口仁川</t>
    <phoneticPr fontId="16" type="noConversion"/>
  </si>
  <si>
    <t>25010N/2511S</t>
    <phoneticPr fontId="16" type="noConversion"/>
  </si>
  <si>
    <t>CA MANILA</t>
    <phoneticPr fontId="16" type="noConversion"/>
  </si>
  <si>
    <t>2547S</t>
    <phoneticPr fontId="16" type="noConversion"/>
  </si>
  <si>
    <t>2548S/N</t>
    <phoneticPr fontId="16" type="noConversion"/>
  </si>
  <si>
    <r>
      <rPr>
        <sz val="11"/>
        <color theme="1"/>
        <rFont val="宋体"/>
        <family val="2"/>
        <charset val="134"/>
      </rPr>
      <t>换船在仁川进</t>
    </r>
    <r>
      <rPr>
        <sz val="11"/>
        <color theme="1"/>
        <rFont val="Calibri"/>
        <family val="2"/>
      </rPr>
      <t>CVT2</t>
    </r>
    <r>
      <rPr>
        <sz val="11"/>
        <color theme="1"/>
        <rFont val="宋体"/>
        <family val="2"/>
        <charset val="134"/>
      </rPr>
      <t>线</t>
    </r>
    <phoneticPr fontId="16" type="noConversion"/>
  </si>
  <si>
    <t>取消盖梅</t>
    <phoneticPr fontId="16" type="noConversion"/>
  </si>
  <si>
    <t>CA SAIGO</t>
    <phoneticPr fontId="16" type="noConversion"/>
  </si>
  <si>
    <t>2513N/2514S</t>
    <phoneticPr fontId="16" type="noConversion"/>
  </si>
  <si>
    <t>换港先大铲湾后南沙</t>
    <phoneticPr fontId="16" type="noConversion"/>
  </si>
  <si>
    <r>
      <rPr>
        <sz val="11"/>
        <color theme="1"/>
        <rFont val="宋体"/>
        <family val="2"/>
        <charset val="134"/>
      </rPr>
      <t>换船在南沙进</t>
    </r>
    <r>
      <rPr>
        <sz val="11"/>
        <color theme="1"/>
        <rFont val="Calibri"/>
        <family val="2"/>
      </rPr>
      <t>BTX</t>
    </r>
    <r>
      <rPr>
        <sz val="11"/>
        <color theme="1"/>
        <rFont val="宋体"/>
        <family val="2"/>
        <charset val="134"/>
      </rPr>
      <t>线</t>
    </r>
    <phoneticPr fontId="16" type="noConversion"/>
  </si>
  <si>
    <t>ASL HONG KONG</t>
    <phoneticPr fontId="16" type="noConversion"/>
  </si>
  <si>
    <t>2536S</t>
    <phoneticPr fontId="16" type="noConversion"/>
  </si>
  <si>
    <r>
      <rPr>
        <sz val="11"/>
        <color theme="1"/>
        <rFont val="宋体"/>
        <family val="2"/>
        <charset val="134"/>
      </rPr>
      <t>换港出</t>
    </r>
    <r>
      <rPr>
        <sz val="11"/>
        <color theme="1"/>
        <rFont val="Calibri"/>
        <family val="2"/>
      </rPr>
      <t>BTX</t>
    </r>
    <r>
      <rPr>
        <sz val="11"/>
        <color theme="1"/>
        <rFont val="宋体"/>
        <family val="2"/>
        <charset val="134"/>
      </rPr>
      <t>线进</t>
    </r>
    <r>
      <rPr>
        <sz val="11"/>
        <color theme="1"/>
        <rFont val="Calibri"/>
        <family val="2"/>
      </rPr>
      <t>CVT2</t>
    </r>
    <phoneticPr fontId="16" type="noConversion"/>
  </si>
  <si>
    <t>2516S/N</t>
    <phoneticPr fontId="16" type="noConversion"/>
  </si>
  <si>
    <t>ASL HAIPHONG</t>
    <phoneticPr fontId="16" type="noConversion"/>
  </si>
  <si>
    <t>2552S</t>
    <phoneticPr fontId="16" type="noConversion"/>
  </si>
  <si>
    <t>2549S</t>
    <phoneticPr fontId="16" type="noConversion"/>
  </si>
  <si>
    <t>XIAN FENG JU HE</t>
  </si>
  <si>
    <t>XIAN FENG JU HE</t>
    <phoneticPr fontId="16" type="noConversion"/>
  </si>
  <si>
    <t>UGL SHENZHEN</t>
  </si>
  <si>
    <t>Y（P/I)</t>
    <phoneticPr fontId="16" type="noConversion"/>
  </si>
  <si>
    <t>2528W</t>
    <phoneticPr fontId="16" type="noConversion"/>
  </si>
  <si>
    <t>2025年NPX(ASL)航线准班率统计表</t>
    <phoneticPr fontId="16" type="noConversion"/>
  </si>
  <si>
    <t>2548N</t>
    <phoneticPr fontId="16" type="noConversion"/>
  </si>
  <si>
    <t>2025年NPX(ZIM)航线准班率统计表</t>
    <phoneticPr fontId="16" type="noConversion"/>
  </si>
  <si>
    <t>2025年NPX2航线准班率统计表</t>
    <phoneticPr fontId="16" type="noConversion"/>
  </si>
  <si>
    <t>2025年SVP航线准班率统计表</t>
    <phoneticPr fontId="16" type="noConversion"/>
  </si>
  <si>
    <t>2025年CVT2(PANOCEAN)航线准班率统计表</t>
    <phoneticPr fontId="16" type="noConversion"/>
  </si>
  <si>
    <t>2025年CVT2(ASL)航线准班率统计表</t>
    <phoneticPr fontId="16" type="noConversion"/>
  </si>
  <si>
    <t>2025年SVP2航线准班率统计表</t>
    <phoneticPr fontId="16" type="noConversion"/>
  </si>
  <si>
    <t>2025年CVT2(SML)航线准班率统计表</t>
    <phoneticPr fontId="16" type="noConversion"/>
  </si>
  <si>
    <t>2025年BTX(ASL)航线准班率统计表</t>
    <phoneticPr fontId="16" type="noConversion"/>
  </si>
  <si>
    <r>
      <rPr>
        <sz val="11"/>
        <color theme="1"/>
        <rFont val="宋体"/>
        <family val="2"/>
        <charset val="134"/>
      </rPr>
      <t>换港…进</t>
    </r>
    <r>
      <rPr>
        <sz val="11"/>
        <color theme="1"/>
        <rFont val="Calibri"/>
        <family val="2"/>
      </rPr>
      <t>BTX</t>
    </r>
    <r>
      <rPr>
        <sz val="11"/>
        <color theme="1"/>
        <rFont val="宋体"/>
        <family val="2"/>
        <charset val="134"/>
      </rPr>
      <t>线</t>
    </r>
    <phoneticPr fontId="16" type="noConversion"/>
  </si>
  <si>
    <t>BTX2</t>
    <phoneticPr fontId="16" type="noConversion"/>
  </si>
  <si>
    <t>换港序，先蛇口</t>
    <phoneticPr fontId="16" type="noConversion"/>
  </si>
  <si>
    <r>
      <rPr>
        <sz val="11"/>
        <color theme="1"/>
        <rFont val="宋体"/>
        <family val="2"/>
        <charset val="134"/>
      </rPr>
      <t>换船进</t>
    </r>
    <r>
      <rPr>
        <sz val="11"/>
        <color theme="1"/>
        <rFont val="Calibri"/>
        <family val="2"/>
      </rPr>
      <t>BTX</t>
    </r>
    <phoneticPr fontId="16" type="noConversion"/>
  </si>
  <si>
    <t>2025年BTX(ZIM)航线准班率统计表</t>
    <phoneticPr fontId="16" type="noConversion"/>
  </si>
  <si>
    <t>2025年BTX2(ASL)航线准班率统计表</t>
    <phoneticPr fontId="16" type="noConversion"/>
  </si>
  <si>
    <t>2025年BHX(ASL)航线准班率统计表</t>
    <phoneticPr fontId="16" type="noConversion"/>
  </si>
  <si>
    <t>CUL LAEMCHABANG</t>
  </si>
  <si>
    <t>NPX2</t>
    <phoneticPr fontId="16" type="noConversion"/>
  </si>
  <si>
    <t>BHX</t>
    <phoneticPr fontId="16" type="noConversion"/>
  </si>
  <si>
    <t>BIG BREEZY</t>
  </si>
  <si>
    <t>HHX2</t>
    <phoneticPr fontId="16" type="noConversion"/>
  </si>
  <si>
    <t>上线时间</t>
    <phoneticPr fontId="16" type="noConversion"/>
  </si>
  <si>
    <t>Y(P/I)</t>
    <phoneticPr fontId="16" type="noConversion"/>
  </si>
  <si>
    <t>Y(P/I CVT line at TAO)</t>
    <phoneticPr fontId="16" type="noConversion"/>
  </si>
  <si>
    <t>Y(P/I BTX line at NSA)</t>
    <phoneticPr fontId="16" type="noConversion"/>
  </si>
  <si>
    <r>
      <rPr>
        <sz val="11"/>
        <color theme="1"/>
        <rFont val="宋体"/>
        <family val="3"/>
        <charset val="134"/>
      </rPr>
      <t>这是用的那天的表呢天哪</t>
    </r>
    <phoneticPr fontId="16" type="noConversion"/>
  </si>
  <si>
    <t>更新一</t>
    <phoneticPr fontId="16" type="noConversion"/>
  </si>
  <si>
    <r>
      <t>12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Calibri"/>
        <family val="2"/>
      </rPr>
      <t>24</t>
    </r>
    <r>
      <rPr>
        <sz val="11"/>
        <color theme="1"/>
        <rFont val="宋体"/>
        <family val="3"/>
        <charset val="134"/>
      </rPr>
      <t>号的表</t>
    </r>
    <phoneticPr fontId="16" type="noConversion"/>
  </si>
  <si>
    <t>BHX</t>
  </si>
  <si>
    <t>2528W/E</t>
    <phoneticPr fontId="16" type="noConversion"/>
  </si>
  <si>
    <t>CVT2&amp;BTX</t>
    <phoneticPr fontId="16" type="noConversion"/>
  </si>
  <si>
    <t>2548N/2549S</t>
    <phoneticPr fontId="16" type="noConversion"/>
  </si>
  <si>
    <t>2528E</t>
    <phoneticPr fontId="16" type="noConversion"/>
  </si>
  <si>
    <t>完球发现NPX2忘记记了</t>
    <phoneticPr fontId="16" type="noConversion"/>
  </si>
  <si>
    <t>换港序出线后进SVP2</t>
    <phoneticPr fontId="16" type="noConversion"/>
  </si>
  <si>
    <t>加挂港口香港，岘港；换港序出线后进HHX1</t>
    <phoneticPr fontId="16" type="noConversion"/>
  </si>
  <si>
    <t>2547N/2548S</t>
    <phoneticPr fontId="16" type="noConversion"/>
  </si>
  <si>
    <t>2550E/2551S</t>
  </si>
  <si>
    <t>改港序钦州后先南沙后蛇口</t>
    <phoneticPr fontId="16" type="noConversion"/>
  </si>
  <si>
    <t xml:space="preserve">ASL TAIPEI </t>
    <phoneticPr fontId="16" type="noConversion"/>
  </si>
  <si>
    <r>
      <rPr>
        <sz val="11"/>
        <color theme="1"/>
        <rFont val="宋体"/>
        <family val="2"/>
        <charset val="134"/>
      </rPr>
      <t>换船进</t>
    </r>
    <r>
      <rPr>
        <sz val="11"/>
        <color theme="1"/>
        <rFont val="Calibri"/>
        <family val="2"/>
      </rPr>
      <t>BHX</t>
    </r>
    <phoneticPr fontId="16" type="noConversion"/>
  </si>
  <si>
    <t>2553W/E</t>
    <phoneticPr fontId="16" type="noConversion"/>
  </si>
  <si>
    <t xml:space="preserve">LI DA WANG </t>
    <phoneticPr fontId="16" type="noConversion"/>
  </si>
  <si>
    <t>改港序马南后先厦门</t>
    <phoneticPr fontId="16" type="noConversion"/>
  </si>
  <si>
    <t xml:space="preserve">HOPE C </t>
    <phoneticPr fontId="16" type="noConversion"/>
  </si>
  <si>
    <t>from 2551N/2601S</t>
    <phoneticPr fontId="16" type="noConversion"/>
  </si>
  <si>
    <t>马南后取消厦门</t>
    <phoneticPr fontId="16" type="noConversion"/>
  </si>
  <si>
    <r>
      <rPr>
        <sz val="11"/>
        <color theme="1"/>
        <rFont val="宋体"/>
        <family val="3"/>
        <charset val="134"/>
      </rPr>
      <t>就</t>
    </r>
    <r>
      <rPr>
        <sz val="11"/>
        <color theme="1"/>
        <rFont val="Calibri"/>
        <family val="2"/>
      </rPr>
      <t>12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Calibri"/>
        <family val="2"/>
      </rPr>
      <t>12</t>
    </r>
    <r>
      <rPr>
        <sz val="11"/>
        <color theme="1"/>
        <rFont val="宋体"/>
        <family val="3"/>
        <charset val="134"/>
      </rPr>
      <t>号吧</t>
    </r>
    <phoneticPr fontId="16" type="noConversion"/>
  </si>
  <si>
    <t>NPX2</t>
  </si>
  <si>
    <t>结合邮件改的，NPX2全参照邮件记录，其余是12月12号之前看表记录，我在想要不要都改改，唉</t>
    <phoneticPr fontId="16" type="noConversion"/>
  </si>
  <si>
    <t>STRAITS CITY V.2446N/2501S will add call SHK &amp; NSA &amp; XMN</t>
    <phoneticPr fontId="16" type="noConversion"/>
  </si>
  <si>
    <t>CA KOBE V.2501E port rotation:HPH-SHK-NSA then P/O HHX1 line and then P/I NPX2 line
CA KOBE V.2502S will P/I NPX2 line at SHK, port rotation:SHK-NSA-XMN-MNS-NGB-SHA-XMN  then P/O NPX2  line and then P/I HHX1 line</t>
    <phoneticPr fontId="16" type="noConversion"/>
  </si>
  <si>
    <t>STRAITS CITY V.2446N port rotation:MNS-RIZHAO-TAO then P/O NPX2 line and P/I PJX2 line</t>
    <phoneticPr fontId="16" type="noConversion"/>
  </si>
  <si>
    <t>CA KOBE V.2502S will P/I NPX2 line at SHK, port rotation:SHK-NSA-XMN-MNS-TAO</t>
    <phoneticPr fontId="16" type="noConversion"/>
  </si>
  <si>
    <t>CA KOBE V.2501E/2502S will omit SHK&amp;NSA,port rotation:HPH-XMN-MNS-TAO</t>
    <phoneticPr fontId="16" type="noConversion"/>
  </si>
  <si>
    <t>CA KOBE V.2503N port rotation changed as :MNS-RIZHAO-TAO then P/O NPX2 line and then P/I PJX2 line</t>
    <phoneticPr fontId="16" type="noConversion"/>
  </si>
  <si>
    <t>CA KOBE V.2503S/2503N will add call XMN after SHA,port rotation changed as:TAO-RI ZHAO-SHA-XMN-MNS-RI ZHAO-TAO</t>
    <phoneticPr fontId="16" type="noConversion"/>
  </si>
  <si>
    <t>CA KOBE V.2510S will P/I NPX2 line at  XMN  port rotation :XMN-MNS-XMN-RIZHAO-TAO</t>
    <phoneticPr fontId="16" type="noConversion"/>
  </si>
  <si>
    <t>CA KOBE V.2503N will still service on NPX2 line  port rotation :MNS-TAO-RIZHAO-SHA
STRAITS CITY V.2509S will P/I NPX2 line at TAO,port rotation:TAO-RIZHAO-SHA-MNS-SHA-NGB-XMN then P/O NPX2 line and then P/I HHX1</t>
    <phoneticPr fontId="16" type="noConversion"/>
  </si>
  <si>
    <t>K-PACIFIC V.2511S will P/I NPX2 line at TAO eta 14/Mar and will update ship particular later
CA KOBE V.2504N port rotation:MNS-SHA-NGB-XMN then P/O NPX2 line and then P/I HHX1 line</t>
    <phoneticPr fontId="16" type="noConversion"/>
  </si>
  <si>
    <t>CA KOBE V.2504S/2504N will add call XMN after SHA,port rotation changed as:TAO-RI ZHAO-SHA-XMN-MNS-SHA-NBG-XMN</t>
    <phoneticPr fontId="16" type="noConversion"/>
  </si>
  <si>
    <t>CA KOBE V.2504N/2505W will first call NGB after MNS,port rotation changed as: MNS-NGB-SHA-XMN-HPH</t>
    <phoneticPr fontId="16" type="noConversion"/>
  </si>
  <si>
    <t>1,K-PACIFIC V.2512N/2513S will add call SHK&amp;XMN&amp;KRINC,port rotation changed as:MNS-SHK-XMN-KRINC-TAO-RIZHAO-SHA-MNS
2,HE YUAN will P/I NPX2 line on V.2515S/N at TAO,port rotation:TAO-RIZHAO-SHA-MNS-SHK-XMN-KRINC-TAO-RIZHAO-SHA</t>
    <phoneticPr fontId="16" type="noConversion"/>
  </si>
  <si>
    <t>K-PACIFIC line V.2512N/2513S ,port rotation changed as:MNS-RIZHAO-TAO-SHA-MNS</t>
    <phoneticPr fontId="16" type="noConversion"/>
  </si>
  <si>
    <t>K-PACIFIC V.2513N/2514S will add call XMN after SHA,port rotation:MNS-RIZHAO-TAO-SHA-XMN-MNS</t>
    <phoneticPr fontId="16" type="noConversion"/>
  </si>
  <si>
    <t>HE YUAN 1 V.2516N/2517S will first call SHA after MNS,port rotation:MNS-SHA-RIZHAO-TAO-MNS
K-PACIFIC V.2514N/2515S will first call SHA after MNS,port rotation:MNS-SHA-RIZHAO-TAO-MNS</t>
    <phoneticPr fontId="16" type="noConversion"/>
  </si>
  <si>
    <t>HE YUAN 1 V.2517N/2518S will first call SHA after MNS,port rotation:MNS-SHA-RIZHAO-TAO-MNS</t>
    <phoneticPr fontId="16" type="noConversion"/>
  </si>
  <si>
    <t>K-PACIFIC V.2515N/2516S will omit RIZHAO and add call NGB&amp;HO CHI MINH,port rotation:MNS-TAO-SHA-NGB-HO CHI MINH
K-PACIFIC V.2516N/2517S port rotation changed as:HO CHI MINH-SHK-NSA-XMN-MNS
K-PACIFIC V.2517N/2518S will omit RIZHAO,port rotation:MNS-TAO-SHA-MNS</t>
    <phoneticPr fontId="16" type="noConversion"/>
  </si>
  <si>
    <t>K-PACIFIC V.2518S/N port rotation changed as:SHK-XMN-Incheon-TAO-SHA-MNS</t>
    <phoneticPr fontId="16" type="noConversion"/>
  </si>
  <si>
    <t>HE YUAN 1 V.2518N/2519S will first call SHA after MNS,port rotation:MNS-SHA-RIZHAO-TAO-MNS</t>
    <phoneticPr fontId="16" type="noConversion"/>
  </si>
  <si>
    <t>K-PACIFIC V.2516N/2517S port rotation changed as:VNSGN-NSA-SHK-XMN-KRINC
K-PACIFIC V.2517N/2518S port rotation changed as:KRINC-TAO-RIZHAO-SHA-MNS</t>
    <phoneticPr fontId="16" type="noConversion"/>
  </si>
  <si>
    <t>K-PACIFIC V.2518N/2519S will still call RIZHAO after MNS,port rotation:MNS-RIZHAO-TAO-SHA-MNS</t>
    <phoneticPr fontId="16" type="noConversion"/>
  </si>
  <si>
    <t>HE YUAN 1 V.2519N/2520S will omit RIZHAO after MNS,port rotation:MNS-TAO-SHA-MNS</t>
    <phoneticPr fontId="16" type="noConversion"/>
  </si>
  <si>
    <t>K-PACIFIC V.2519N port rotation changed as:MNS-XMN-SHK-NSA then P/O NPX2 line and then P/I SVP line
K-PACIFIC V.2520S will P/I SVP line at XMN port rotation :XMN-SHK-NSA-MNN-RIZHAO-TAO-SHA  then P/O SVP line and then P/I NPX2 line</t>
    <phoneticPr fontId="16" type="noConversion"/>
  </si>
  <si>
    <t>STRAITS CITY V.2522S will P/I NPX2 line at RIZHAO port rotation :RIZHAO-TAO-SHA -MNS-SHK-NSA-XMN then P/O NPX2 line and then P/I SVP2 line</t>
    <phoneticPr fontId="16" type="noConversion"/>
  </si>
  <si>
    <t>K-PACIFIC V.2521N will P/I NPX2 line at RIZHAO,port rotation:RIZHAO-TAO-SHA-MNS</t>
    <phoneticPr fontId="16" type="noConversion"/>
  </si>
  <si>
    <t>K-PACIFIC V.2524S/N will P/O NPX2 line at MNS after discharge</t>
    <phoneticPr fontId="16" type="noConversion"/>
  </si>
  <si>
    <t>HE YUAN 1 2525N will omit RI ZHAO &amp; SHA only call TAO</t>
    <phoneticPr fontId="16" type="noConversion"/>
  </si>
  <si>
    <t>HONG YONG LAN TIAN（鸿澜） V.2542S will P/I NPX2 line at TAO ,port rotation:TAO-RIZHAO-SHA-MNS-XMN-SHK-NSA then P/O NPX2 line and then P/I SVP line</t>
    <phoneticPr fontId="16" type="noConversion"/>
  </si>
  <si>
    <t>HONG YONG LAN TIAN V.2542S will P/I NPX2 line at TAO add call XMN ,port rotation:TAO-RIZHAO-SHA-XMN-MNS-XMN-SHK-NSA then P/O NPX2 line and then P/I SVP line</t>
    <phoneticPr fontId="16" type="noConversion"/>
  </si>
  <si>
    <t>HONG YONG LAN TIAN V.2542S will omit XMN,port rotation:TAO-RIZHAO-SHA-MNS</t>
    <phoneticPr fontId="16" type="noConversion"/>
  </si>
  <si>
    <t>CA SAIGON V.2524W will add call RZH after TAO and add call MNS after MNN,port rotation changed as:TAO-RZH-SHA-MNN-MNS</t>
    <phoneticPr fontId="16" type="noConversion"/>
  </si>
  <si>
    <t>LI DA WANG (达旺)  V.2545S/N will P/I NPX2 line at TAO,port rotation:TAO-RIZHAO-SHA-XMN-MNS-RIZHAO-TAO-SHA</t>
    <phoneticPr fontId="16" type="noConversion"/>
  </si>
  <si>
    <t>HONG YONG LAN TIAN V.2542N/2543S will first call SHK after MNS,port rotation:MNS-SHK-NSA-XMN-MNN</t>
    <phoneticPr fontId="16" type="noConversion"/>
  </si>
  <si>
    <t>HONG YONG LAN TIAN V.2542N/2543S will omit NSA port rotation： MNS -SHK-XMN-MNN-XMN</t>
    <phoneticPr fontId="16" type="noConversion"/>
  </si>
  <si>
    <t>LI DA WANG V.2545S/N will omit XMN,port rotation changed as:TAO-RZH-SHA-MNS-SHK-NSA-XMN then P/I SVP2 line
CA KOBE V.2527S/N port rotation changed as:XMN-MNS-RZH-TAO-SHA then P/I NPX2 line</t>
    <phoneticPr fontId="16" type="noConversion"/>
  </si>
  <si>
    <t>LI DA WANG V.2545N/2546S will omit SHK&amp;NSA,port rotation:MNS-XMN-MNS
CA KOBE V.2526S/N port rotation changed as:XMN-MNS-TAO-RZH-SHA then P/l NPX2 line
HOPE C V.2547S/N will P/l SVP2 line at SHK,port rotatOn:SHK-NSA-MNS-RZH-TAO-SHA then P/O SVP2 line and then P/ NPX2 line</t>
    <phoneticPr fontId="16" type="noConversion"/>
  </si>
  <si>
    <t>CA OSAKA 2526E port rotation changed as:HPH-DAD-TAO-RZH-SHA then P/O HHX1 line and then P/I NPX2 line
CA KOBE 2527N port rotation changed as:MNS-NGB-SHA-XMN then P/O NPX2 line and then P/I HHX1 line</t>
    <phoneticPr fontId="16" type="noConversion"/>
  </si>
  <si>
    <t>LI DA WANG V.2545N/2546S will still service on NPX2 line,port rotation:MNS-XMN-MNS
LI DA WANG V.2546N port rotation changed as:MNS-XMN then P/O NPX2 line and then P/I SVP2 line
HOPE C V.2547N/2548S will still service on SVP2 line,port rotation:MNS-SHK-NSA-MNS
HOPE C V.2549N port rotation changed as:MNS-RZH-TAO-SHA then P/O SVP2 line and then P/I NPX2 line</t>
    <phoneticPr fontId="16" type="noConversion"/>
  </si>
  <si>
    <t>LI DA WANG V.2546N/2547S port rotation changed as:MNS-SHK-NSA-MNS</t>
    <phoneticPr fontId="16" type="noConversion"/>
  </si>
  <si>
    <t>CA OSAKA V.2528S/2528N/2529S port rotation changed as:TAO-RZH-SHA-MNS-TAO-RZH-SHA-MNS</t>
    <phoneticPr fontId="16" type="noConversion"/>
  </si>
  <si>
    <t>CA  KOBE V.2527S/2528W will omit XMN,port rotation:MNS-NGB-SHA-DAD-HPH</t>
    <phoneticPr fontId="16" type="noConversion"/>
  </si>
  <si>
    <t>CA OSAKA V.2526E/2527S will omit RIZHAO,port rotation:HPH-DAD-TAO-SHA-MNS</t>
    <phoneticPr fontId="16" type="noConversion"/>
  </si>
  <si>
    <t>CA OSAKA V.2527N port rotation changed as:MNS-XMN-SHK-NSA-HOCHIMINH(SP-ITC)-SHK-NSA
XIAN FENG JU HE(亚海先锋) V.2552S/N will P/I NPX2 line at TAO,port rotation:TAO-RZH-SHA-MNS-TAO-RZH-SHA</t>
    <phoneticPr fontId="16" type="noConversion"/>
  </si>
  <si>
    <t xml:space="preserve">CA OSAKA V.2527N port rotation changed as:MNS-XMN-SHK-NSA then P/O NPX2 line and then P/I BHX line
</t>
    <phoneticPr fontId="16" type="noConversion"/>
  </si>
  <si>
    <t>2518S/N</t>
  </si>
  <si>
    <t>换港序</t>
    <phoneticPr fontId="16" type="noConversion"/>
  </si>
  <si>
    <r>
      <rPr>
        <sz val="11"/>
        <color theme="1"/>
        <rFont val="宋体"/>
        <family val="3"/>
        <charset val="134"/>
      </rPr>
      <t>换港序</t>
    </r>
    <phoneticPr fontId="16" type="noConversion"/>
  </si>
  <si>
    <t>2518N/2519S</t>
  </si>
  <si>
    <t>K-PACIFIC V.2516N/2517S</t>
    <phoneticPr fontId="16" type="noConversion"/>
  </si>
  <si>
    <t>K-PACIFIC V.2517N/2518S</t>
    <phoneticPr fontId="16" type="noConversion"/>
  </si>
  <si>
    <t>HE YUAN 1 V.2517N/2518S</t>
  </si>
  <si>
    <t>K-PACIFIC V.2518N/2519S</t>
    <phoneticPr fontId="16" type="noConversion"/>
  </si>
  <si>
    <t>加挂</t>
  </si>
  <si>
    <t>HE YUAN 1 V.2516N/2517S</t>
  </si>
  <si>
    <t>K-PACIFIC V.2514N/2515S</t>
    <phoneticPr fontId="16" type="noConversion"/>
  </si>
  <si>
    <t>K-PACIFIC V.2515N/2516S</t>
    <phoneticPr fontId="16" type="noConversion"/>
  </si>
  <si>
    <t>取消日照，加挂宁波胡志明</t>
    <phoneticPr fontId="16" type="noConversion"/>
  </si>
  <si>
    <t>取消日照</t>
    <phoneticPr fontId="16" type="noConversion"/>
  </si>
  <si>
    <t>加挂日照</t>
    <phoneticPr fontId="16" type="noConversion"/>
  </si>
  <si>
    <t>HE YUAN 1 V.2519N/2520S</t>
    <phoneticPr fontId="16" type="noConversion"/>
  </si>
  <si>
    <t>K-PACIFIC V.2519N</t>
    <phoneticPr fontId="16" type="noConversion"/>
  </si>
  <si>
    <t>换港序，出线</t>
    <phoneticPr fontId="16" type="noConversion"/>
  </si>
  <si>
    <t>STRAITS CITY V.2522S</t>
    <phoneticPr fontId="16" type="noConversion"/>
  </si>
  <si>
    <t>换船进线</t>
    <phoneticPr fontId="16" type="noConversion"/>
  </si>
  <si>
    <t>HE YUAN 1 V.2520N/2521S will omit RIZHAO,port rotation:MNS-TAO-SHA-MNS</t>
    <phoneticPr fontId="16" type="noConversion"/>
  </si>
  <si>
    <t>HE YUAN 1 V.2520N/2521S</t>
    <phoneticPr fontId="16" type="noConversion"/>
  </si>
  <si>
    <t>K-PACIFIC V.2521N</t>
    <phoneticPr fontId="16" type="noConversion"/>
  </si>
  <si>
    <t>STRAITS CITY V.2522S/N port rotation changed as:RIZHAO-TAO-SHA-MNS-XMN then P/O NPX2 line at XMN</t>
    <phoneticPr fontId="16" type="noConversion"/>
  </si>
  <si>
    <t>STRAITS CITY V.2522S/N</t>
    <phoneticPr fontId="16" type="noConversion"/>
  </si>
  <si>
    <t>K-PACIFIC V.2524S/N</t>
    <phoneticPr fontId="16" type="noConversion"/>
  </si>
  <si>
    <t>HE YUAN 1 2525N</t>
    <phoneticPr fontId="16" type="noConversion"/>
  </si>
  <si>
    <t>HONGYONG LANTIAN V.2542S</t>
    <phoneticPr fontId="16" type="noConversion"/>
  </si>
  <si>
    <t>HONG YONG LAN TIAN V.2542S</t>
    <phoneticPr fontId="16" type="noConversion"/>
  </si>
  <si>
    <t>加挂厦门</t>
    <phoneticPr fontId="16" type="noConversion"/>
  </si>
  <si>
    <t>HONG YONG LAN TIAN V.2542N/2543S will first call NSA after MNS,port rotation:MNS-NSA-SHK-XMN-MNN</t>
    <phoneticPr fontId="16" type="noConversion"/>
  </si>
  <si>
    <t>HONG YONG LAN TIAN V.2542N/2543S</t>
    <phoneticPr fontId="16" type="noConversion"/>
  </si>
  <si>
    <t>CA SAIGON V.2524W</t>
    <phoneticPr fontId="16" type="noConversion"/>
  </si>
  <si>
    <t>加挂日照，马南</t>
    <phoneticPr fontId="16" type="noConversion"/>
  </si>
  <si>
    <r>
      <t>LI DA WANG (</t>
    </r>
    <r>
      <rPr>
        <sz val="11"/>
        <color theme="1"/>
        <rFont val="宋体"/>
        <family val="2"/>
        <charset val="134"/>
      </rPr>
      <t>达旺</t>
    </r>
    <r>
      <rPr>
        <sz val="11"/>
        <color theme="1"/>
        <rFont val="Calibri"/>
        <family val="2"/>
      </rPr>
      <t>)  V.2545S/N</t>
    </r>
    <phoneticPr fontId="16" type="noConversion"/>
  </si>
  <si>
    <t>换港序，取消南沙</t>
    <phoneticPr fontId="16" type="noConversion"/>
  </si>
  <si>
    <t>HONG YONG LAN TIAN V.2542N/2543S will first call SHK after MNS,port rotation:MNS-SHK-NSA-XMN-MNN  HONG YONG LAN TIAN V.2542N/2543S will omit NSA port rotation： MNS -SHK-XMN-MNN-XMN</t>
    <phoneticPr fontId="16" type="noConversion"/>
  </si>
  <si>
    <t>LI DA WANG V.2545S/N</t>
    <phoneticPr fontId="16" type="noConversion"/>
  </si>
  <si>
    <t>换船进线，加挂厦门</t>
    <phoneticPr fontId="16" type="noConversion"/>
  </si>
  <si>
    <t>CA KOBE V.2527S/N</t>
    <phoneticPr fontId="16" type="noConversion"/>
  </si>
  <si>
    <t>LI DA WANG V.2545N/2546S</t>
    <phoneticPr fontId="16" type="noConversion"/>
  </si>
  <si>
    <t>取消蛇口，南沙</t>
    <phoneticPr fontId="16" type="noConversion"/>
  </si>
  <si>
    <t>CA KOBE V.2526S/N</t>
    <phoneticPr fontId="16" type="noConversion"/>
  </si>
  <si>
    <t>HOPE C V.2547S/N</t>
    <phoneticPr fontId="16" type="noConversion"/>
  </si>
  <si>
    <t>CA OSAKA 2526E</t>
    <phoneticPr fontId="16" type="noConversion"/>
  </si>
  <si>
    <t>CA KOBE 2527N</t>
    <phoneticPr fontId="16" type="noConversion"/>
  </si>
  <si>
    <t>换港序出线</t>
    <phoneticPr fontId="16" type="noConversion"/>
  </si>
  <si>
    <t>LI DA WANG V.2546N</t>
    <phoneticPr fontId="16" type="noConversion"/>
  </si>
  <si>
    <t>HOPE C V.2547N/2548S</t>
    <phoneticPr fontId="16" type="noConversion"/>
  </si>
  <si>
    <t>HOPE C V.2549N</t>
    <phoneticPr fontId="16" type="noConversion"/>
  </si>
  <si>
    <t>LI DA WANG V.2546N/2547S</t>
    <phoneticPr fontId="16" type="noConversion"/>
  </si>
  <si>
    <t>CA OSAKA V.2528S/2528N/2529S</t>
    <phoneticPr fontId="16" type="noConversion"/>
  </si>
  <si>
    <t>CA  KOBE V.2527S/2528W</t>
    <phoneticPr fontId="16" type="noConversion"/>
  </si>
  <si>
    <t>CA OSAKA V.2526E/2527S</t>
    <phoneticPr fontId="16" type="noConversion"/>
  </si>
  <si>
    <t>CA OSAKA V.2527N</t>
    <phoneticPr fontId="16" type="noConversion"/>
  </si>
  <si>
    <t>XIAN FENG JU HE V.2552S/N</t>
    <phoneticPr fontId="16" type="noConversion"/>
  </si>
  <si>
    <t>航线</t>
  </si>
  <si>
    <r>
      <rPr>
        <sz val="11"/>
        <color theme="1"/>
        <rFont val="宋体"/>
        <family val="3"/>
        <charset val="134"/>
      </rPr>
      <t>加挂</t>
    </r>
    <phoneticPr fontId="16" type="noConversion"/>
  </si>
  <si>
    <t>换港</t>
  </si>
  <si>
    <r>
      <rPr>
        <sz val="11"/>
        <color theme="1"/>
        <rFont val="宋体"/>
        <family val="3"/>
        <charset val="134"/>
      </rPr>
      <t>换港</t>
    </r>
    <phoneticPr fontId="16" type="noConversion"/>
  </si>
  <si>
    <t>换船</t>
  </si>
  <si>
    <t>NPX</t>
  </si>
  <si>
    <r>
      <rPr>
        <sz val="11"/>
        <rFont val="宋体"/>
        <family val="3"/>
        <charset val="134"/>
      </rPr>
      <t>换港序</t>
    </r>
    <phoneticPr fontId="16" type="noConversion"/>
  </si>
  <si>
    <t>取消</t>
  </si>
  <si>
    <r>
      <rPr>
        <sz val="11"/>
        <color theme="1"/>
        <rFont val="宋体"/>
        <family val="3"/>
        <charset val="134"/>
      </rPr>
      <t>取消</t>
    </r>
    <phoneticPr fontId="16" type="noConversion"/>
  </si>
  <si>
    <t>SVP</t>
  </si>
  <si>
    <t>SVP2</t>
  </si>
  <si>
    <t>CVT2</t>
  </si>
  <si>
    <t>BTX</t>
  </si>
  <si>
    <t>BTX2</t>
  </si>
  <si>
    <t>换船在青岛进CVT2线</t>
    <phoneticPr fontId="16" type="noConversion"/>
  </si>
  <si>
    <r>
      <rPr>
        <sz val="11"/>
        <rFont val="宋体"/>
        <family val="2"/>
        <charset val="134"/>
      </rPr>
      <t>换船在青岛进</t>
    </r>
    <r>
      <rPr>
        <sz val="11"/>
        <rFont val="Calibri"/>
        <family val="2"/>
      </rPr>
      <t>CVT2</t>
    </r>
    <r>
      <rPr>
        <sz val="11"/>
        <rFont val="宋体"/>
        <family val="2"/>
        <charset val="134"/>
      </rPr>
      <t>线</t>
    </r>
    <phoneticPr fontId="16" type="noConversion"/>
  </si>
  <si>
    <t>2518N</t>
    <phoneticPr fontId="16" type="noConversion"/>
  </si>
  <si>
    <t>取消青岛，出线</t>
    <phoneticPr fontId="16" type="noConversion"/>
  </si>
  <si>
    <r>
      <rPr>
        <sz val="11"/>
        <rFont val="宋体"/>
        <family val="3"/>
        <charset val="134"/>
      </rPr>
      <t>取消蛇口</t>
    </r>
    <phoneticPr fontId="16" type="noConversion"/>
  </si>
  <si>
    <r>
      <rPr>
        <sz val="11"/>
        <color rgb="FFFF0000"/>
        <rFont val="宋体"/>
        <family val="3"/>
        <charset val="134"/>
      </rPr>
      <t>取消蛇口</t>
    </r>
    <r>
      <rPr>
        <sz val="11"/>
        <color rgb="FFFF0000"/>
        <rFont val="Calibri"/>
        <family val="2"/>
      </rPr>
      <t>,</t>
    </r>
    <r>
      <rPr>
        <sz val="11"/>
        <color rgb="FFFF0000"/>
        <rFont val="宋体"/>
        <family val="3"/>
        <charset val="134"/>
      </rPr>
      <t>换港先厦门</t>
    </r>
    <phoneticPr fontId="16" type="noConversion"/>
  </si>
  <si>
    <r>
      <rPr>
        <sz val="11"/>
        <color theme="1"/>
        <rFont val="宋体"/>
        <family val="3"/>
        <charset val="134"/>
      </rPr>
      <t>换船进</t>
    </r>
    <r>
      <rPr>
        <sz val="11"/>
        <color theme="1"/>
        <rFont val="Calibri"/>
        <family val="2"/>
      </rPr>
      <t>SVP</t>
    </r>
    <r>
      <rPr>
        <sz val="11"/>
        <color theme="1"/>
        <rFont val="宋体"/>
        <family val="3"/>
        <charset val="134"/>
      </rPr>
      <t>线</t>
    </r>
    <r>
      <rPr>
        <sz val="11"/>
        <color theme="1"/>
        <rFont val="宋体"/>
        <family val="2"/>
        <charset val="134"/>
      </rPr>
      <t>，加挂大铲湾</t>
    </r>
    <r>
      <rPr>
        <sz val="11"/>
        <color theme="1"/>
        <rFont val="宋体"/>
        <family val="3"/>
        <charset val="134"/>
      </rPr>
      <t>，换港序</t>
    </r>
    <phoneticPr fontId="16" type="noConversion"/>
  </si>
  <si>
    <r>
      <rPr>
        <sz val="11"/>
        <color theme="1"/>
        <rFont val="宋体"/>
        <family val="2"/>
        <charset val="134"/>
      </rPr>
      <t xml:space="preserve">从 </t>
    </r>
    <r>
      <rPr>
        <sz val="11"/>
        <color theme="1"/>
        <rFont val="Calibri"/>
        <family val="2"/>
        <charset val="134"/>
      </rPr>
      <t>CA NAGOYA 2537S</t>
    </r>
    <r>
      <rPr>
        <sz val="11"/>
        <color theme="1"/>
        <rFont val="宋体"/>
        <family val="2"/>
        <charset val="134"/>
      </rPr>
      <t>起取消钦州</t>
    </r>
    <phoneticPr fontId="16" type="noConversion"/>
  </si>
  <si>
    <t>2525N</t>
    <phoneticPr fontId="16" type="noConversion"/>
  </si>
  <si>
    <t>2525S/N</t>
    <phoneticPr fontId="16" type="noConversion"/>
  </si>
  <si>
    <t>2526S</t>
    <phoneticPr fontId="16" type="noConversion"/>
  </si>
  <si>
    <t>取消蛇口南沙</t>
    <phoneticPr fontId="16" type="noConversion"/>
  </si>
  <si>
    <t>取消蛇口</t>
    <phoneticPr fontId="16" type="noConversion"/>
  </si>
  <si>
    <t>2548S</t>
    <phoneticPr fontId="16" type="noConversion"/>
  </si>
  <si>
    <t>取消蛇口。南沙</t>
    <phoneticPr fontId="16" type="noConversion"/>
  </si>
  <si>
    <t>改港序马南后先南沙后蛇口，取消厦门</t>
    <phoneticPr fontId="16" type="noConversion"/>
  </si>
  <si>
    <t>2537S</t>
    <phoneticPr fontId="16" type="noConversion"/>
  </si>
  <si>
    <t>2511N</t>
    <phoneticPr fontId="16" type="noConversion"/>
  </si>
  <si>
    <t>换港出线，加挂曼谷，林查班，盖梅</t>
    <phoneticPr fontId="16" type="noConversion"/>
  </si>
  <si>
    <t>2025年NPX2航线准班率（实际运营35班）</t>
    <phoneticPr fontId="16" type="noConversion"/>
  </si>
  <si>
    <t>2025年CVT2(ASL)航线准班率（实际运营16班）</t>
    <phoneticPr fontId="16" type="noConversion"/>
  </si>
  <si>
    <t>2025年CVT2(PANOCEAN)航线准班率（实际运营16班）</t>
    <phoneticPr fontId="16" type="noConversion"/>
  </si>
  <si>
    <t>2025年CVT2(SML)航线准班率（实际运营15班）</t>
    <phoneticPr fontId="16" type="noConversion"/>
  </si>
  <si>
    <t>2025年BTX(ZIM)航线准班率(实际运营25班)</t>
    <phoneticPr fontId="16" type="noConversion"/>
  </si>
  <si>
    <t>N(青岛天气不好封港，青岛、宁波、马北塞港)</t>
    <phoneticPr fontId="16" type="noConversion"/>
  </si>
  <si>
    <t>N(宁波渔船占道封航，青岛、上海、宁波、马北塞港)</t>
    <phoneticPr fontId="16" type="noConversion"/>
  </si>
  <si>
    <t>N(青岛渔船占道封航,马北台风封港，青岛、上海、马北塞港)</t>
    <phoneticPr fontId="16" type="noConversion"/>
  </si>
  <si>
    <t>N(青岛、马北塞港)</t>
    <phoneticPr fontId="16" type="noConversion"/>
  </si>
  <si>
    <t>N(抛锚避台，青岛、上海、宁波、马北塞港)</t>
    <phoneticPr fontId="16" type="noConversion"/>
  </si>
  <si>
    <t>N(厦门前船故障等泊，南沙塞港)</t>
    <phoneticPr fontId="16" type="noConversion"/>
  </si>
  <si>
    <t>N(加挂蛇口，香港锚地加油，蛇口台风封港，蛇口、南沙、马北塞港)</t>
    <phoneticPr fontId="16" type="noConversion"/>
  </si>
  <si>
    <t>N(加挂大铲湾，马北塞港)</t>
    <phoneticPr fontId="16" type="noConversion"/>
  </si>
  <si>
    <t>N(香港锚地加油，蛇口、马北塞港)</t>
    <phoneticPr fontId="16" type="noConversion"/>
  </si>
  <si>
    <t>N(厦门、蛇口、南沙、马北塞港)</t>
    <phoneticPr fontId="16" type="noConversion"/>
  </si>
  <si>
    <t>N(蛇口、南沙台风封港，抛锚避台，厦门、马北塞港)</t>
    <phoneticPr fontId="16" type="noConversion"/>
  </si>
  <si>
    <t>N(蛇口、马北塞港)</t>
    <phoneticPr fontId="16" type="noConversion"/>
  </si>
  <si>
    <t>N(香港锚地加油，厦门、蛇口、马北塞港)</t>
    <phoneticPr fontId="16" type="noConversion"/>
  </si>
  <si>
    <t>N(马南塞港)</t>
    <phoneticPr fontId="16" type="noConversion"/>
  </si>
  <si>
    <t>N(南沙、厦门、马南塞港)</t>
    <phoneticPr fontId="16" type="noConversion"/>
  </si>
  <si>
    <t>N(南沙、马南塞港)</t>
    <phoneticPr fontId="16" type="noConversion"/>
  </si>
  <si>
    <t>N(南沙、蛇口、马南塞港)</t>
    <phoneticPr fontId="16" type="noConversion"/>
  </si>
  <si>
    <t>N(钦州、蛇口、厦门、马南塞港)</t>
    <phoneticPr fontId="16" type="noConversion"/>
  </si>
  <si>
    <t>N(蛇口台风封港，南沙、马南塞港)</t>
    <phoneticPr fontId="16" type="noConversion"/>
  </si>
  <si>
    <t>N(蛇口、马南塞港)</t>
    <phoneticPr fontId="16" type="noConversion"/>
  </si>
  <si>
    <t>N(蛇口、南沙台风封港，马南塞港)</t>
    <phoneticPr fontId="16" type="noConversion"/>
  </si>
  <si>
    <t>N（加挂钦州，钦州、蛇口、南沙、马南塞港）</t>
    <phoneticPr fontId="16" type="noConversion"/>
  </si>
  <si>
    <t>N（抛锚避台，蛇口、马南塞港）</t>
    <phoneticPr fontId="16" type="noConversion"/>
  </si>
  <si>
    <t>N（马南塞港）</t>
    <phoneticPr fontId="16" type="noConversion"/>
  </si>
  <si>
    <t>N（南沙塞港）</t>
    <phoneticPr fontId="16" type="noConversion"/>
  </si>
  <si>
    <t>N（南沙、马南塞港）</t>
    <phoneticPr fontId="16" type="noConversion"/>
  </si>
  <si>
    <t>N(抛锚避台，厦门渔船占道塞港，马南塞港)</t>
    <phoneticPr fontId="16" type="noConversion"/>
  </si>
  <si>
    <t>N（南沙、蛇口、马南塞港）</t>
    <phoneticPr fontId="16" type="noConversion"/>
  </si>
  <si>
    <t>N（青岛能见度不良封港，青岛、胡志明塞港）</t>
    <phoneticPr fontId="16" type="noConversion"/>
  </si>
  <si>
    <t>N（青岛、上海、胡志明、林查班塞港）</t>
    <phoneticPr fontId="16" type="noConversion"/>
  </si>
  <si>
    <t>N（上海、胡志明、林查班、蛇口塞港）</t>
    <phoneticPr fontId="16" type="noConversion"/>
  </si>
  <si>
    <t>N（上海、胡志明、林查班塞港）</t>
    <phoneticPr fontId="16" type="noConversion"/>
  </si>
  <si>
    <t>N（青岛大风码头停工，青岛塞港）</t>
    <phoneticPr fontId="16" type="noConversion"/>
  </si>
  <si>
    <t>N（大铲湾、林查班、盖梅塞港）</t>
    <phoneticPr fontId="16" type="noConversion"/>
  </si>
  <si>
    <t>N（曼谷、林查班塞港）</t>
    <phoneticPr fontId="16" type="noConversion"/>
  </si>
  <si>
    <t>N（南沙、曼谷塞港）</t>
    <phoneticPr fontId="16" type="noConversion"/>
  </si>
  <si>
    <t>N（台风影响延迟到港，曼谷、盖梅塞港）</t>
    <phoneticPr fontId="16" type="noConversion"/>
  </si>
  <si>
    <t>N（南沙、曼谷、林查班塞港）</t>
    <phoneticPr fontId="16" type="noConversion"/>
  </si>
  <si>
    <t>N（风浪影响延迟到港，林查班塞港）</t>
    <phoneticPr fontId="16" type="noConversion"/>
  </si>
  <si>
    <t>HOPE C V.2550E/2551S</t>
    <phoneticPr fontId="16" type="noConversion"/>
  </si>
  <si>
    <t>LI DA WANG V.2548N/2549S</t>
    <phoneticPr fontId="16" type="noConversion"/>
  </si>
  <si>
    <r>
      <rPr>
        <sz val="11"/>
        <rFont val="宋体"/>
        <family val="3"/>
        <charset val="134"/>
      </rPr>
      <t>加挂日照</t>
    </r>
    <phoneticPr fontId="16" type="noConversion"/>
  </si>
  <si>
    <t>STRAITS CITY V.2446N/2501S</t>
    <phoneticPr fontId="16" type="noConversion"/>
  </si>
  <si>
    <t>加挂蛇口、南沙、厦门</t>
    <phoneticPr fontId="16" type="noConversion"/>
  </si>
  <si>
    <t xml:space="preserve">CA KOBE V.2501E </t>
    <phoneticPr fontId="16" type="noConversion"/>
  </si>
  <si>
    <t>CA KOBE V.2502S</t>
    <phoneticPr fontId="16" type="noConversion"/>
  </si>
  <si>
    <t>换船进线，有换港序出线</t>
    <phoneticPr fontId="16" type="noConversion"/>
  </si>
  <si>
    <t>STRAITS CITY V.2446N</t>
    <phoneticPr fontId="16" type="noConversion"/>
  </si>
  <si>
    <t>CA KOBE V.2501E/2502S</t>
    <phoneticPr fontId="16" type="noConversion"/>
  </si>
  <si>
    <t>取消蛇口、南沙</t>
    <phoneticPr fontId="16" type="noConversion"/>
  </si>
  <si>
    <t>CA KOBE V.2503N</t>
    <phoneticPr fontId="16" type="noConversion"/>
  </si>
  <si>
    <t>CA KOBE V.2503S/2503N</t>
    <phoneticPr fontId="16" type="noConversion"/>
  </si>
  <si>
    <t>CA KOBE V.2510S</t>
    <phoneticPr fontId="16" type="noConversion"/>
  </si>
  <si>
    <t xml:space="preserve">CA KOBE V.2503N </t>
    <phoneticPr fontId="16" type="noConversion"/>
  </si>
  <si>
    <t>STRAITS CITY V.2509S</t>
    <phoneticPr fontId="16" type="noConversion"/>
  </si>
  <si>
    <t>K-PACIFIC V.2511S</t>
    <phoneticPr fontId="16" type="noConversion"/>
  </si>
  <si>
    <t>CA KOBE V.2504N</t>
    <phoneticPr fontId="16" type="noConversion"/>
  </si>
  <si>
    <t>CA KOBE V.2504S/2504N</t>
    <phoneticPr fontId="16" type="noConversion"/>
  </si>
  <si>
    <t>CA KOBE V.2504N/2505W</t>
    <phoneticPr fontId="16" type="noConversion"/>
  </si>
  <si>
    <t>K-PACIFIC V.2512N/2513S</t>
    <phoneticPr fontId="16" type="noConversion"/>
  </si>
  <si>
    <t>加挂蛇口、厦门、仁川</t>
    <phoneticPr fontId="16" type="noConversion"/>
  </si>
  <si>
    <t>HE YUAN 1</t>
    <phoneticPr fontId="16" type="noConversion"/>
  </si>
  <si>
    <t>V.2515S/N</t>
    <phoneticPr fontId="16" type="noConversion"/>
  </si>
  <si>
    <t>K-PACIFIC V.2511N/2512S will first call SHA after MNS,port rotation changed as:MNS-SHA-RIZHAO-TAO-SHA-MNS</t>
    <phoneticPr fontId="16" type="noConversion"/>
  </si>
  <si>
    <t>K-PACIFIC V.2511N/2512S</t>
    <phoneticPr fontId="16" type="noConversion"/>
  </si>
  <si>
    <t>K-PACIFIC V.2513N/2514S</t>
    <phoneticPr fontId="16" type="noConversion"/>
  </si>
  <si>
    <t>CA GUANGZHOU V.2501N/2502S will add call RI ZHAO after TAO,port rotation changed as: MNN-TAO-RI ZHAO-SHA-NGB-MNN</t>
    <phoneticPr fontId="16" type="noConversion"/>
  </si>
  <si>
    <t>CA GUANGZHOU V.2503N/2504S will add call RZH after TAO,port  rotation:MNN-TAO-RZH-SHA-NGB</t>
    <phoneticPr fontId="16" type="noConversion"/>
  </si>
  <si>
    <t>CA GUANGZHOU V.2504N/2505S will add call RI ZHAO before TAO,port rotation changed as: MNN-RI ZHAO-TAO-SHA-NGB-MNN</t>
    <phoneticPr fontId="16" type="noConversion"/>
  </si>
  <si>
    <t>CA GUANGZHOU V.2507N/2508S will add call XMN&amp;NSA after NGB,port rotation:MNN-TAO-SHA-NGB-XMN-NSA-MNN</t>
    <phoneticPr fontId="16" type="noConversion"/>
  </si>
  <si>
    <t>CA GUANGZHOU V.2507N/2508S will omit RIZHAO after TAO,port rotation:MNN-TAO-SHA-NGB-XMN-NSA-MNN</t>
    <phoneticPr fontId="16" type="noConversion"/>
  </si>
  <si>
    <t>CA GUANGZHOU V.2507N/2508S will omit XMN&amp;NSA after NGB,port rotation:MNN-TAO-SHA-NGB-MNN</t>
    <phoneticPr fontId="16" type="noConversion"/>
  </si>
  <si>
    <t>CA GUANGZHOU V.2508N/2509S will add call RIZHAO after TAO,port rotation:MNN-TAO-RIZHAO-SHA-NGB-MNN</t>
    <phoneticPr fontId="16" type="noConversion"/>
  </si>
  <si>
    <t>CA GUANGZHOU V.2509N/2510S will add call RIZHAO after TAO,port rotation:MNN-TAO-RIZHAO-SHA-NGB-MNN</t>
    <phoneticPr fontId="16" type="noConversion"/>
  </si>
  <si>
    <t>CA SHANGHAI V.2517S/N will add call MNS,port rotation:TAO-SHA-NGB-XMN-MNN-MNS-TAO-SHA-NGB</t>
    <phoneticPr fontId="16" type="noConversion"/>
  </si>
  <si>
    <t>CA SHANGHAI V.2516N/2517S will omit XMN,port rotation:MNN-TAO-SHA-NGB-MNN-MNS</t>
    <phoneticPr fontId="16" type="noConversion"/>
  </si>
  <si>
    <t>CA GUANGZHOU V.2507N/2508S will add call RIZHAO after TAO,port rotation:MNN-TAO-RIZHAO-SHA-NGB-XMN-NSA-MNN</t>
    <phoneticPr fontId="16" type="noConversion"/>
  </si>
  <si>
    <t>加挂厦门、南沙</t>
    <phoneticPr fontId="16" type="noConversion"/>
  </si>
  <si>
    <t>取消厦门、南沙</t>
    <phoneticPr fontId="16" type="noConversion"/>
  </si>
  <si>
    <t xml:space="preserve">
CA GUANGZHOU   V.2512N  will omit NGB ,port rotation:MNN-TAO-SHA-HKG-HPH-DAD then P/O NPX line and then P/I HHX2 line</t>
    <phoneticPr fontId="16" type="noConversion"/>
  </si>
  <si>
    <t>CA SHANGHAI  V.2512E  will add call NGB  after SHA,port rotation:HPH-DAD-TAO-SHA-NGB-MNN then P/O HHX2 line and then P/I NPX line
On week 29 HHX2 line slide one week</t>
    <phoneticPr fontId="16" type="noConversion"/>
  </si>
  <si>
    <t>2512N</t>
    <phoneticPr fontId="16" type="noConversion"/>
  </si>
  <si>
    <t>加挂马南</t>
    <phoneticPr fontId="16" type="noConversion"/>
  </si>
  <si>
    <t>CA SHANGHAI V.2518N will omit TAO&amp;NGB,port rotation:MNN-SHA then P/O NPX line at SHA</t>
    <phoneticPr fontId="16" type="noConversion"/>
  </si>
  <si>
    <t>CA SAIGON V.2523N port rotation changed as:MNN-TAO-SHA-NGB then P/O SVP line and then P/I NPX line</t>
    <phoneticPr fontId="16" type="noConversion"/>
  </si>
  <si>
    <r>
      <rPr>
        <sz val="11"/>
        <color theme="1"/>
        <rFont val="宋体"/>
        <family val="3"/>
        <charset val="134"/>
      </rPr>
      <t>换船</t>
    </r>
    <r>
      <rPr>
        <sz val="11"/>
        <color theme="1"/>
        <rFont val="宋体"/>
        <family val="2"/>
        <charset val="134"/>
      </rPr>
      <t>进线</t>
    </r>
    <phoneticPr fontId="16" type="noConversion"/>
  </si>
  <si>
    <t xml:space="preserve">
CA SAIGON V.2525N will omit NGB,port rotation:MNN-TAO-SHA then P/O NPX line and then P/I HHX2 line</t>
    <phoneticPr fontId="16" type="noConversion"/>
  </si>
  <si>
    <r>
      <t>BIG BREEZY</t>
    </r>
    <r>
      <rPr>
        <sz val="11"/>
        <color theme="1"/>
        <rFont val="宋体"/>
        <family val="3"/>
        <charset val="134"/>
      </rPr>
      <t>（风和）</t>
    </r>
    <r>
      <rPr>
        <sz val="11"/>
        <color theme="1"/>
        <rFont val="Calibri"/>
        <family val="2"/>
      </rPr>
      <t xml:space="preserve"> V.2529W/E will first call DAD after HKG,port rotation:TAO-SHA-HKG-DAD-HPH-TAO-SHA-NGB then P/O HHX2 line and then P/I NPX line</t>
    </r>
    <phoneticPr fontId="16" type="noConversion"/>
  </si>
  <si>
    <t>2529W/E 2550S/N</t>
    <phoneticPr fontId="16" type="noConversion"/>
  </si>
  <si>
    <t>PRIDE PACIFIC V.2502N  will omit NSA port rotation :NSA-XMN-MNN-XMN then P/O SVP line at XMN after discharge
PRIDE PACIFIC V.2503S/N will be BLANK SAILING
PRIDE PACIFIC V.2504S/N will P/I SVP line at XMN,port rotation:XMN-NSA-MNN-NSA-XMN</t>
    <phoneticPr fontId="16" type="noConversion"/>
  </si>
  <si>
    <t>PRIDE PACIFIC V.2505N/2506W will first call XMN then NGB and SHA,port rotation:MNN-XMN-NGB-SHA-HPH</t>
    <phoneticPr fontId="16" type="noConversion"/>
  </si>
  <si>
    <t>PRIDE PACIFIC V.2506E/2507S will add call YANTIAN after QZH,port rotation changed as: HPH-QZH-YANTIAN-NSA-XMN-MNN</t>
    <phoneticPr fontId="16" type="noConversion"/>
  </si>
  <si>
    <t>PRIDE PACIFIC V.2515N/2516S will first call XMN after MNN,port rotation:MNN-XMN-NSA-MNN</t>
    <phoneticPr fontId="16" type="noConversion"/>
  </si>
  <si>
    <t>FROM PRIDE PACIFIC V.2519N/2520S will call SHK after MNN,port rotation:MNN-SHK-NSA-XMN-MNN</t>
    <phoneticPr fontId="16" type="noConversion"/>
  </si>
  <si>
    <t>CA KOBE V.2516N/2517S will first call XMN after MNS,port rotation:MNS-XMN-SHK-NSA-MNN</t>
    <phoneticPr fontId="16" type="noConversion"/>
  </si>
  <si>
    <t>CA SAIGON V.2515N/2516S will add call SHK&amp;XMN after SAD,port rotation:BKK-THLEM-VNTCT-NSA-SAD-SHK-XMN-MNN</t>
    <phoneticPr fontId="16" type="noConversion"/>
  </si>
  <si>
    <t>PRIDE PACIFIC V.2522N/2523S will still service in SVP line</t>
    <phoneticPr fontId="16" type="noConversion"/>
  </si>
  <si>
    <t>From CA SAIGON V.2518N/2519S port rotation changed as:MNN-XMN-SHK-NSA-MNN</t>
    <phoneticPr fontId="16" type="noConversion"/>
  </si>
  <si>
    <t>CA SAIGON V.2519N/2520S will first call NSA after XMN,port rotation:MNN-XMN-NSA-SHK-MNN</t>
    <phoneticPr fontId="16" type="noConversion"/>
  </si>
  <si>
    <t>CA SAIGON V.2519N/2520S will first call SHK after XMN,port rotation:MNN-XMN-SHK-NSA-MNN</t>
    <phoneticPr fontId="16" type="noConversion"/>
  </si>
  <si>
    <t>CA SAIGON V.2522N/2523S will still service on SVP line
CA SAIGON V.2523N port rotation:MNN-RIZHAO-TAO-SHA-XMN then P/O SVP line and then P/I NPX2 line</t>
    <phoneticPr fontId="16" type="noConversion"/>
  </si>
  <si>
    <t>HONG YONG LAN TIAN V.2542N/2543S will first call NSA after MNS,port rotation:MNS-NSA-SHK-XMN-MNN</t>
    <phoneticPr fontId="16" type="noConversion"/>
  </si>
  <si>
    <t>取消南沙，换港序出线又进线</t>
    <phoneticPr fontId="16" type="noConversion"/>
  </si>
  <si>
    <t>CA OSAKA V.2504S will P/I SVP line at NSA,port rotation:NSA-XMN-MNN--SHA-NGB-XMN then P/O SVP line and then P/I HHX1</t>
    <phoneticPr fontId="16" type="noConversion"/>
  </si>
  <si>
    <t>换船进线一个航次</t>
    <phoneticPr fontId="16" type="noConversion"/>
  </si>
  <si>
    <r>
      <rPr>
        <sz val="11"/>
        <color theme="1"/>
        <rFont val="宋体"/>
        <family val="3"/>
        <charset val="134"/>
      </rPr>
      <t>换港出线</t>
    </r>
    <r>
      <rPr>
        <sz val="11"/>
        <color theme="1"/>
        <rFont val="Calibri"/>
        <family val="2"/>
      </rPr>
      <t>1</t>
    </r>
    <r>
      <rPr>
        <sz val="11"/>
        <color theme="1"/>
        <rFont val="宋体"/>
        <family val="3"/>
        <charset val="134"/>
      </rPr>
      <t>个航次又回来</t>
    </r>
    <phoneticPr fontId="16" type="noConversion"/>
  </si>
  <si>
    <t xml:space="preserve">PRIDE PACIFIC V.2505N port rotation :MNN-NGB-SHA-XMN then P/O SVP line and  then P/I HHX1 line 
</t>
    <phoneticPr fontId="16" type="noConversion"/>
  </si>
  <si>
    <t>PRIDE PACIFIC V.2507S will P/I SVP line at NSA</t>
    <phoneticPr fontId="16" type="noConversion"/>
  </si>
  <si>
    <t>从此航次加挂蛇口</t>
    <phoneticPr fontId="16" type="noConversion"/>
  </si>
  <si>
    <t xml:space="preserve">PRIDE PACIFIC V.2520N port rotation changed as:MNN-NGB-SHA-XMN,then P/O SVP line and then P/I HHX1 line
</t>
    <phoneticPr fontId="16" type="noConversion"/>
  </si>
  <si>
    <t>CA KOBE 2517S/2517N will P/I SVP line at SHK, port rotation changed as:SHK-NSA-XMN-MNN-SHK-NSA-XMN,then P/O svp line and then P/I SVP2 line</t>
    <phoneticPr fontId="16" type="noConversion"/>
  </si>
  <si>
    <t>CA KOBE V.2516N/2517S</t>
    <phoneticPr fontId="16" type="noConversion"/>
  </si>
  <si>
    <t xml:space="preserve">
K-PACIFIC V.2520S will P/I SVP line at XMN port rotation :XMN-SHK-NSA-MNN-RIZHAO-TAO-SHA  then P/O SVP line and then P/I NPX2 line</t>
    <phoneticPr fontId="16" type="noConversion"/>
  </si>
  <si>
    <t xml:space="preserve">
K-PACIFIC V.2521N will P/I NPX2 line at RIZHAO,port rotation:RIZHAO-TAO-SHA-MNS</t>
    <phoneticPr fontId="16" type="noConversion"/>
  </si>
  <si>
    <t>K-PACIFIC V.2520N/2521S will still service on SVP line,port rotation:MNN-XMN-SHK-NSA-MNN then P/O SVP line and then P/I NPX2 line</t>
    <phoneticPr fontId="16" type="noConversion"/>
  </si>
  <si>
    <t xml:space="preserve">
CA SAIGON V.2516S will P/I SVP line at NSA</t>
    <phoneticPr fontId="16" type="noConversion"/>
  </si>
  <si>
    <t>PRIDE PACIFIC V.2522N will P/O SVP line and P/I SVP2 line</t>
    <phoneticPr fontId="16" type="noConversion"/>
  </si>
  <si>
    <t>2522N</t>
    <phoneticPr fontId="16" type="noConversion"/>
  </si>
  <si>
    <t>出线</t>
    <phoneticPr fontId="16" type="noConversion"/>
  </si>
  <si>
    <t>加挂蛇口、厦门</t>
    <phoneticPr fontId="16" type="noConversion"/>
  </si>
  <si>
    <t>又不出线</t>
    <phoneticPr fontId="16" type="noConversion"/>
  </si>
  <si>
    <t>换港序进NPX2线</t>
    <phoneticPr fontId="16" type="noConversion"/>
  </si>
  <si>
    <t>换港序改进NPX线</t>
    <phoneticPr fontId="16" type="noConversion"/>
  </si>
  <si>
    <r>
      <rPr>
        <sz val="11"/>
        <color theme="1"/>
        <rFont val="宋体"/>
        <family val="2"/>
        <charset val="134"/>
      </rPr>
      <t>换船进</t>
    </r>
    <r>
      <rPr>
        <sz val="11"/>
        <color theme="1"/>
        <rFont val="Calibri"/>
        <family val="2"/>
      </rPr>
      <t>SVP</t>
    </r>
    <r>
      <rPr>
        <sz val="11"/>
        <color theme="1"/>
        <rFont val="宋体"/>
        <family val="2"/>
        <charset val="134"/>
      </rPr>
      <t>线</t>
    </r>
    <phoneticPr fontId="16" type="noConversion"/>
  </si>
  <si>
    <t>HONG YONG LAN TIAN V.2542S will P/I NPX2 line at TAO then P/O NPX2 line and then P/I SVP line</t>
    <phoneticPr fontId="16" type="noConversion"/>
  </si>
  <si>
    <t>换港序先南沙</t>
    <phoneticPr fontId="16" type="noConversion"/>
  </si>
  <si>
    <t>换港序先蛇口</t>
    <phoneticPr fontId="16" type="noConversion"/>
  </si>
  <si>
    <t>STRAITS CITY V.2509N  port  rotation :MNS-SHA-NGB-XMN then P/O SVP2 line and then P/I HHX1 line</t>
    <phoneticPr fontId="16" type="noConversion"/>
  </si>
  <si>
    <t>STRAITS CITY V.2511N  port  rotation :MNS-NGB-SHA-XMN then P/O SVP2 line and then P/I HHX1 line</t>
    <phoneticPr fontId="16" type="noConversion"/>
  </si>
  <si>
    <t>STRAITS CITY V.2509N/2510S still service on SVP2 line, port rotation:MNS-NSA-XMN-MNS-NGB-SHA-XMN then P/O SVP2 line and then P/I HHX1 line
STRAITS CITY V.2512S will  P/I SVP2 line at QZH</t>
    <phoneticPr fontId="16" type="noConversion"/>
  </si>
  <si>
    <t>STRAITS CITY V.2508E/2509S will add call YTN after QZH,port rotation:HPH QZH-YTN-NSA-XMN-MNS</t>
    <phoneticPr fontId="16" type="noConversion"/>
  </si>
  <si>
    <t>CA KOBE V.2505E/2506S will omit QZH and add call YANTIAN after HPH,port rotation changed as: HPH-YANTIAN-NSA-XMN-MNS</t>
    <phoneticPr fontId="16" type="noConversion"/>
  </si>
  <si>
    <t>CA  KOBE V.2506N will omit NGB &amp;XMN port rotation;MNS-SHA then P/O SVP2 line and P/I HHX1 line</t>
    <phoneticPr fontId="16" type="noConversion"/>
  </si>
  <si>
    <t>CA KOBE  V.2507E/2508S will omit QINZHOU port rotation:HPH-NSA-XMN-MNS</t>
    <phoneticPr fontId="16" type="noConversion"/>
  </si>
  <si>
    <t>CA OSAKA V.2509N/2510W will first call SHA after MNS,port rotation:MNS-SHA-NGB-XMN-HPH-DAD</t>
    <phoneticPr fontId="16" type="noConversion"/>
  </si>
  <si>
    <t>CA OSAKA V.2509N/2510W will omit XMN after NGB,port rotation:MNS-SHA-NGB-HPH-DAD</t>
    <phoneticPr fontId="16" type="noConversion"/>
  </si>
  <si>
    <t>STRAITS CITY V.2515N/2516W will omit XMN after SHA,port rotation:MNS-NGB-SHA-HPH-DAD</t>
  </si>
  <si>
    <t>From CA KOBE V.2513E/2514S will add call SHK after DAD,port rotation: HPH-DAD-SHK-NSA-XMN-MNS</t>
    <phoneticPr fontId="16" type="noConversion"/>
  </si>
  <si>
    <t>STRAITS CITY V.2517N/2518W will omit XMN,port rotation:MNS-NGB-SHA-HPH-DAD</t>
    <phoneticPr fontId="16" type="noConversion"/>
  </si>
  <si>
    <t>CA OSAKA V.2513N/2514W will omit SHK,port rotation:MNS-NGB-SHA-NSA-DAD-HPH</t>
    <phoneticPr fontId="16" type="noConversion"/>
  </si>
  <si>
    <t>STRAITS CITY V.2518E/2519S will first call NSA after DAD,port rotation:HPH-DAD-NSA-SHK-XMN-MNS</t>
    <phoneticPr fontId="16" type="noConversion"/>
  </si>
  <si>
    <t>CA KOBE V.2514N/2515W will first call SHA after MNS,port rotation:MNS-SHA-NGB-XMN-HPH-DAD</t>
    <phoneticPr fontId="16" type="noConversion"/>
  </si>
  <si>
    <t>CA OSAKA V.2516E/2517S will first call NSA after DAD,port rotation:HPH-DAD-NSA-SHK-XMN-MNS</t>
    <phoneticPr fontId="16" type="noConversion"/>
  </si>
  <si>
    <t>STRAITS CITY V.2523N will P/O SVP2 line at XMN</t>
    <phoneticPr fontId="16" type="noConversion"/>
  </si>
  <si>
    <t>CA  SAIGON V.2515N will P/O BTX line and then P/I SVP2 line at NSA</t>
    <phoneticPr fontId="16" type="noConversion"/>
  </si>
  <si>
    <t>CA OSAKA V.2518N/2519W will first call SHA after MNS,port rotation:MNS-SHA-NGB-XMN-HPH-DAD</t>
    <phoneticPr fontId="16" type="noConversion"/>
  </si>
  <si>
    <t>PRIDE PACIFIC V.2521E/2523S will P/O HHX1 line at XMN and then P/I SVP2 line</t>
    <phoneticPr fontId="16" type="noConversion"/>
  </si>
  <si>
    <t>PRIDE PACIFIC V.2524N will omit XMN and P/O SVP2 line at NSA then P/I BVX2 line,port rotation:MNS-SHK-NSA-HPH</t>
    <phoneticPr fontId="16" type="noConversion"/>
  </si>
  <si>
    <t>CA OSAKA V.2520E/2521S will first call DAD after XMN and add call QINZHOU before SHK,port rotatio:XMN-DAD-HPH-QINZHOU-SHK-NSA-XMN-MNS</t>
    <phoneticPr fontId="16" type="noConversion"/>
  </si>
  <si>
    <t>from CA OSAKA V.2520E/2521S will first call DAD then HPH and add call QINZHOU before SHK,port rotatio:DAD-HPH-QINZHOU-SHK-NSA-XMN-MNS</t>
    <phoneticPr fontId="16" type="noConversion"/>
  </si>
  <si>
    <t>CA NAGOYA V.2536E/2537S will omit QZH and will first call HPH after XMN,port rotation:HPH-DAD-SHK-NSA-XMN-MNS</t>
    <phoneticPr fontId="16" type="noConversion"/>
  </si>
  <si>
    <t>PRIDE PACIFIC V.2524S/N will omit HUIZHOU,port rotation:SHK-NSA-XMN-MNS-SHK-NSA</t>
    <phoneticPr fontId="16" type="noConversion"/>
  </si>
  <si>
    <t>CA OSAKA V.2521N/2522W will first call SHA after MNS,port rotation:MNS-SHA-NGB-XMN-HPH-DAD</t>
    <phoneticPr fontId="16" type="noConversion"/>
  </si>
  <si>
    <t>CA OSAKA V.2523N/2524W will first call SHA after MNS,port rotation:MNS-SHA-NGB-XMN-HPH-DAD</t>
    <phoneticPr fontId="16" type="noConversion"/>
  </si>
  <si>
    <t>CA OSAKA V.2525N/2526W will omit XMN and first call HPH after SHA,port rotation:MNS-NGB-SHA-HPH-DAD</t>
    <phoneticPr fontId="16" type="noConversion"/>
  </si>
  <si>
    <t>HOPE C V.2547N/2548S、V.2548N/2549S will omit SHK&amp;NSA,port rotation:MNS-XMN-MNS</t>
    <phoneticPr fontId="16" type="noConversion"/>
  </si>
  <si>
    <t>HOPE C V.2549N port rotation changed as:MNS-SHA-XMN then P/O SVP2 line and then P/I HHX1 line
HOPE C V.2550W/E port rotation changed as:SHA-XMN-DAD-MNS-XMN then P/O HHX1 line and then P/I SVP2 line</t>
    <phoneticPr fontId="16" type="noConversion"/>
  </si>
  <si>
    <t>LI DA WANG V.2548N/2549S will add call XMN after NSA,port rotation:MNS-SHK-NSA-XMN-MNS</t>
    <phoneticPr fontId="16" type="noConversion"/>
  </si>
  <si>
    <t>LI DA WANG V.2547N/2548S will first call NSA after MNS,port rotation:MNS-NSA-SHK-MNS</t>
    <phoneticPr fontId="16" type="noConversion"/>
  </si>
  <si>
    <t>HOPE C V.2550E/2551S will first call NSA after QZH,port rotation:DAD-HPH-QZH-NSA-SHK-XMN-MNS</t>
    <phoneticPr fontId="16" type="noConversion"/>
  </si>
  <si>
    <t>CA OSAKA V.2528E port rotation changed as:DAD-HOCHIMINH-SHK-NSA-XMN then P/O BHX line and then P/I SVP2 line
CA OSAKA V.2601S/N port rotation:SHK-NSA-XMN-MNS-SHA then P/O SVP2 line at SHA</t>
    <phoneticPr fontId="16" type="noConversion"/>
  </si>
  <si>
    <t>HOPE C V.2550E/2551S will still call XMN after SHK,port rotation:DAD-HPH-QINZHOU-NSA-SHK-XMN-MNS</t>
    <phoneticPr fontId="16" type="noConversion"/>
  </si>
  <si>
    <t>HOPE C V.2550E/2551S will omit XMN after SHK,port rotation:DAD-HPH-QZH-NSA-SHK-MNS</t>
    <phoneticPr fontId="16" type="noConversion"/>
  </si>
  <si>
    <t>LI DA WANG V.2548N/2549S will omit SHK after XMN,port rotation:MNS-XMN-NSA-MNS then P/O SVP2 line at MNS</t>
    <phoneticPr fontId="16" type="noConversion"/>
  </si>
  <si>
    <t>新航线  STRAITS CITY V.2509S will P/I SVP2 line at QINZHOU</t>
    <phoneticPr fontId="16" type="noConversion"/>
  </si>
  <si>
    <t>换船进SVP2线，取消钦州，加挂盐田</t>
    <phoneticPr fontId="16" type="noConversion"/>
  </si>
  <si>
    <t>CA KOBE  V.2505W/E will P/I HHX1 line at SHA,port rotation:SHA-NBG-XMN-HPH-QZH-NSA-XMN then P/O HHX1 line and then P/I SVP2 line</t>
    <phoneticPr fontId="16" type="noConversion"/>
  </si>
  <si>
    <t>新航线船进线</t>
    <phoneticPr fontId="16" type="noConversion"/>
  </si>
  <si>
    <t>取消钦州，加挂盐田</t>
    <phoneticPr fontId="16" type="noConversion"/>
  </si>
  <si>
    <t>STRAITS CITY V.2511E/2512W will omit XMN,port rotation:HPH-NGB-HPH</t>
    <phoneticPr fontId="16" type="noConversion"/>
  </si>
  <si>
    <t xml:space="preserve">
CA KOBE V.2506N/2507W will add call XMN after SHA,port rotation:MNS-SHA-XMN-HPH</t>
    <phoneticPr fontId="16" type="noConversion"/>
  </si>
  <si>
    <r>
      <rPr>
        <sz val="11"/>
        <color theme="1"/>
        <rFont val="宋体"/>
        <family val="2"/>
        <charset val="134"/>
      </rPr>
      <t>换船进</t>
    </r>
    <r>
      <rPr>
        <sz val="11"/>
        <color theme="1"/>
        <rFont val="Calibri"/>
        <family val="2"/>
      </rPr>
      <t>SVP2</t>
    </r>
    <r>
      <rPr>
        <sz val="11"/>
        <color theme="1"/>
        <rFont val="宋体"/>
        <family val="2"/>
        <charset val="134"/>
      </rPr>
      <t>线</t>
    </r>
    <phoneticPr fontId="16" type="noConversion"/>
  </si>
  <si>
    <t>换港先上海</t>
    <phoneticPr fontId="16" type="noConversion"/>
  </si>
  <si>
    <t>STRAITS CITY V.2517N/2518W</t>
    <phoneticPr fontId="16" type="noConversion"/>
  </si>
  <si>
    <t xml:space="preserve">CA OSAKA V.2513N/2514W port rotation changed as:MNS-NGB-SHA-SHK-NSA-DAD-HPH
</t>
    <phoneticPr fontId="16" type="noConversion"/>
  </si>
  <si>
    <t>CA OSAKA V.2514E/2515S port rotation changed as:DAD-HPH-QINZHOU-SHK-NSA-XMN-MNS</t>
    <phoneticPr fontId="16" type="noConversion"/>
  </si>
  <si>
    <t xml:space="preserve">CA OSAKA V.2513N/2514W </t>
    <phoneticPr fontId="16" type="noConversion"/>
  </si>
  <si>
    <t>CA KOBE V.2516N</t>
    <phoneticPr fontId="16" type="noConversion"/>
  </si>
  <si>
    <t>改港序</t>
    <phoneticPr fontId="16" type="noConversion"/>
  </si>
  <si>
    <t>CA KOBE 2518S will P/I SVP2 line at SHK, port rotation changed as:SHK-NSA-XMN-MNS</t>
    <phoneticPr fontId="16" type="noConversion"/>
  </si>
  <si>
    <t>换船从SVP进线</t>
    <phoneticPr fontId="16" type="noConversion"/>
  </si>
  <si>
    <t xml:space="preserve">CA KOBE V.2516N port rotation changed as:MNS-SHK-NSA-XMN,then P/O SVP2 line and then P/I SVP line
CA KOBE 2517S/2517N will P/I SVP line at SHK, port rotation changed as:SHK-NSA-XMN-MNN-SHK-NSA-XMN,then P/O svp line and then P/I SVP2 line
</t>
    <phoneticPr fontId="16" type="noConversion"/>
  </si>
  <si>
    <t>STRAITS CITY V.2521N</t>
    <phoneticPr fontId="16" type="noConversion"/>
  </si>
  <si>
    <t>换船从NPX2进线</t>
    <phoneticPr fontId="16" type="noConversion"/>
  </si>
  <si>
    <t xml:space="preserve">STRAITS CITY V.2521N port rotation changed as:MNS-RIZHAO-TAO-SHA then P/O SVP2 line and then P/I NPX2 line
</t>
    <phoneticPr fontId="16" type="noConversion"/>
  </si>
  <si>
    <t xml:space="preserve">STRAITS CITY V.2522S </t>
    <phoneticPr fontId="16" type="noConversion"/>
  </si>
  <si>
    <t>CA OSAKA V.2516E/2517S</t>
    <phoneticPr fontId="16" type="noConversion"/>
  </si>
  <si>
    <t>CA OSAKA V.2517N /2518S</t>
    <phoneticPr fontId="16" type="noConversion"/>
  </si>
  <si>
    <t xml:space="preserve">CA OSAKA V.2517N /2518S will still service on SVP2 line port rotation MNS-SHK-NSA-XMN-MNS
</t>
    <phoneticPr fontId="16" type="noConversion"/>
  </si>
  <si>
    <t>STRAITS CITY  V.2523N /2524S will still service on SVP2 line port rotation :MNS-SHK-NSA-XMN-MNS</t>
    <phoneticPr fontId="16" type="noConversion"/>
  </si>
  <si>
    <t>STRAITS CITY  V.2523N /2524S</t>
    <phoneticPr fontId="16" type="noConversion"/>
  </si>
  <si>
    <t>CA  SAIGON V.2515N</t>
    <phoneticPr fontId="16" type="noConversion"/>
  </si>
  <si>
    <t xml:space="preserve">CA OSAKA V.2518N/2519W </t>
    <phoneticPr fontId="16" type="noConversion"/>
  </si>
  <si>
    <t>PRIDE PACIFIC V.2521E/2523S</t>
    <phoneticPr fontId="16" type="noConversion"/>
  </si>
  <si>
    <t>PRIDE PACIFIC V.2524N</t>
    <phoneticPr fontId="16" type="noConversion"/>
  </si>
  <si>
    <t>CA KOBE V.2520S/N</t>
    <phoneticPr fontId="16" type="noConversion"/>
  </si>
  <si>
    <t xml:space="preserve">CA OSAKA V.2521S/N will P/I SVP2 line at SHK,port rotation:SHK-NSA-XMN-MNS-NGB-SHA-XMN,then P/O SVP2 line and then P/I HHX1 line </t>
    <phoneticPr fontId="16" type="noConversion"/>
  </si>
  <si>
    <t>CA OSAKA V.2521S/N</t>
    <phoneticPr fontId="16" type="noConversion"/>
  </si>
  <si>
    <t xml:space="preserve">CA KOBE V.2520S/N will P/I SVP2 line at SHK,port rotation:SHK-NSA-XMN-MNS-NGB-SHA-XMN,then P/O SVP2 line and then P/I HHX1 line 
</t>
    <phoneticPr fontId="16" type="noConversion"/>
  </si>
  <si>
    <t>CA NAGOYA V.2537S/N will P/I SVP2 line at SHK,port rotation:SHK-NSA-XMN-MNS-NGB-SHA-XMN,then P/O SVP2 line and then P/I HHX1 line</t>
    <phoneticPr fontId="16" type="noConversion"/>
  </si>
  <si>
    <t>CA NAGOYA V.2537S/N</t>
    <phoneticPr fontId="16" type="noConversion"/>
  </si>
  <si>
    <t>CA OSAKA V.2520E/2521S</t>
    <phoneticPr fontId="16" type="noConversion"/>
  </si>
  <si>
    <t xml:space="preserve">PRIDE PACIFIC V.2524N/2525W </t>
    <phoneticPr fontId="16" type="noConversion"/>
  </si>
  <si>
    <t>加挂惠州</t>
    <phoneticPr fontId="16" type="noConversion"/>
  </si>
  <si>
    <t>PRIDE PACIFIC V.2525E/2526W will omit QINZHOU,port rotatio:HPH-SHK-NSA-HPHfrom PRIDE PACIFIC V.2526E/2527W will omit QINZHOU and add call HUIZHOU after HPH,port rotation:HPH-HUIZHOU-SHK-NSA-HPH</t>
    <phoneticPr fontId="16" type="noConversion"/>
  </si>
  <si>
    <t>PRIDE PACIFIC V.2525E/2526W from PRIDE PACIFIC V.2526E/2527W</t>
    <phoneticPr fontId="16" type="noConversion"/>
  </si>
  <si>
    <t xml:space="preserve">PRIDE PACIFIC V.2524N/2525W will add call HUIZHOU after MNS,port rotatio:MNS-HUIZHOU-SHK-NSA-HPH
</t>
    <phoneticPr fontId="16" type="noConversion"/>
  </si>
  <si>
    <t>from CA OSAKA V.2520E/2521S</t>
    <phoneticPr fontId="16" type="noConversion"/>
  </si>
  <si>
    <t>CA NAGOYA V.2536E/2537S</t>
    <phoneticPr fontId="16" type="noConversion"/>
  </si>
  <si>
    <t>PRIDE PACIFIC V.2524S/N</t>
    <phoneticPr fontId="16" type="noConversion"/>
  </si>
  <si>
    <t>CA KOBE V.2520N/2521W</t>
    <phoneticPr fontId="16" type="noConversion"/>
  </si>
  <si>
    <t xml:space="preserve">CA KOBE V.2520N/2521W will omit XMN after SHA and first call HPH then DAD,port rotation:MNS-NGB-SHA-HPH-DAD
</t>
    <phoneticPr fontId="16" type="noConversion"/>
  </si>
  <si>
    <t>from CA KOBE V.2521E/2522S will first call HPH then DAD and omit QINZHOU before SHK,port rotation:HPH-DAD-SHK-NSA-XMN-MNS</t>
    <phoneticPr fontId="16" type="noConversion"/>
  </si>
  <si>
    <t>from CA KOBE V.2521E/2522S</t>
    <phoneticPr fontId="16" type="noConversion"/>
  </si>
  <si>
    <t>CA OSAKA V.2521N/2522W</t>
    <phoneticPr fontId="16" type="noConversion"/>
  </si>
  <si>
    <t>CA OSAKA V.2523N/2524W</t>
    <phoneticPr fontId="16" type="noConversion"/>
  </si>
  <si>
    <t xml:space="preserve">CA KOBE V.2526S/N will still service on SVP2 line port rotation changed as:XMN-MNS-XMN
</t>
    <phoneticPr fontId="16" type="noConversion"/>
  </si>
  <si>
    <t>CA KOBE V.2527S/N port rotation changed as:XMN-MNS-NGB-SHA-XMN then P/I HHX1 line
HHX1 slide one week</t>
    <phoneticPr fontId="16" type="noConversion"/>
  </si>
  <si>
    <t xml:space="preserve">CA KOBE V.2527S/N </t>
    <phoneticPr fontId="16" type="noConversion"/>
  </si>
  <si>
    <t>CA KOBE V.2527S/N port rotation changed as:XMN-MNS-RZH-TAO-SHA then P/I NPX2 line</t>
    <phoneticPr fontId="16" type="noConversion"/>
  </si>
  <si>
    <t xml:space="preserve">LI DA WANG V.2545N/2546S will omit SHK&amp;NSA,port rotation:MNS-XMN-MNS
</t>
    <phoneticPr fontId="16" type="noConversion"/>
  </si>
  <si>
    <t xml:space="preserve">CA KOBE V.2526S/N port rotation changed as:XMN-MNS-TAO-RZH-SHA then P/l NPX2 line
</t>
    <phoneticPr fontId="16" type="noConversion"/>
  </si>
  <si>
    <t>HOPE C V.2547S/N will P/l SVP2 line at SHK,port rotatOn:SHK-NSA-MNS-RZH-TAO-SHA then P/O SVP2 line and then P/ NPX2 line</t>
    <phoneticPr fontId="16" type="noConversion"/>
  </si>
  <si>
    <t>CA OSAKA V.2525N/2526W</t>
    <phoneticPr fontId="16" type="noConversion"/>
  </si>
  <si>
    <t>LI DA WANG V.2545S/N will omit XMN,port rotation changed as:TAO-RZH-SHA-MNS-SHK-NSA-XMN then P/I SVP2 line
LI DA WANG V.2545N/2546S will still service on NPX2 line,port rotation:MNS-XMN-MNS          LI DA WANG V.2546N port rotation changed as:MNS-XMN then P/O NPX2 line and then P/I SVP2 line</t>
    <phoneticPr fontId="16" type="noConversion"/>
  </si>
  <si>
    <t>V.2546N</t>
    <phoneticPr fontId="16" type="noConversion"/>
  </si>
  <si>
    <t xml:space="preserve">
HOPE C V.2547N/2548S will still service on SVP2 line,port rotation:MNS-SHK-NSA-MNS
</t>
    <phoneticPr fontId="16" type="noConversion"/>
  </si>
  <si>
    <t>HOPE C V.2549N port rotation changed as:MNS-RZH-TAO-SHA then P/O SVP2 line and then P/I NPX2 line</t>
    <phoneticPr fontId="16" type="noConversion"/>
  </si>
  <si>
    <r>
      <t>HOPE C V.2547N/2548S</t>
    </r>
    <r>
      <rPr>
        <sz val="11"/>
        <color theme="1"/>
        <rFont val="宋体"/>
        <family val="2"/>
        <charset val="134"/>
      </rPr>
      <t>、</t>
    </r>
    <r>
      <rPr>
        <sz val="11"/>
        <color theme="1"/>
        <rFont val="Calibri"/>
        <family val="2"/>
      </rPr>
      <t>V.2548N/2549S</t>
    </r>
    <phoneticPr fontId="16" type="noConversion"/>
  </si>
  <si>
    <t>取消惠州</t>
    <phoneticPr fontId="16" type="noConversion"/>
  </si>
  <si>
    <t>消南沙</t>
    <phoneticPr fontId="16" type="noConversion"/>
  </si>
  <si>
    <t>HOPE C V.2550S/N</t>
    <phoneticPr fontId="16" type="noConversion"/>
  </si>
  <si>
    <t xml:space="preserve">HOPE C V.2550S/N will still service at SVP2 line and will add call DAD after MNS,port rotation:XMN-MNS-DAD-SHK-XMN
</t>
    <phoneticPr fontId="16" type="noConversion"/>
  </si>
  <si>
    <t>LI DA WANG V.2547N/2548S/2548N will omit XMN,port rotation:MNS-SHK-NSA-MNS-SHK-NSA-MNS</t>
    <phoneticPr fontId="16" type="noConversion"/>
  </si>
  <si>
    <t>LI DA WANG V.2547N/2548S/2548N</t>
    <phoneticPr fontId="16" type="noConversion"/>
  </si>
  <si>
    <t>HOPE C V.2549N/2550W</t>
    <phoneticPr fontId="16" type="noConversion"/>
  </si>
  <si>
    <t>加挂宁波</t>
    <phoneticPr fontId="16" type="noConversion"/>
  </si>
  <si>
    <t xml:space="preserve">HOPE C V.2549N/2550W will add call NGB after SHA and call HPH after DAD,port rotation:MNS-SHA-NGB-XMN-DAD-HPH
</t>
    <phoneticPr fontId="16" type="noConversion"/>
  </si>
  <si>
    <t>HOPE C V.2550E/2551S will add call QINZHOU after HPH and still call SHK&amp;NSA,port rotation:DAD-HPH-QINZHOU-SHK-NSA-XMN-MNS</t>
    <phoneticPr fontId="16" type="noConversion"/>
  </si>
  <si>
    <t>LI DA WANG V.2547N/2548S</t>
    <phoneticPr fontId="16" type="noConversion"/>
  </si>
  <si>
    <t xml:space="preserve">LI DA WANG 2548N/2549S will first call XMN after MNS,port rotation:MNS-XMN-SHK-NSA-MNS then P/O SVP2 line at MNS
</t>
    <phoneticPr fontId="16" type="noConversion"/>
  </si>
  <si>
    <t>from HOPE C V.2551N/2601S will omit XMN,port rotation:MNS-SHK-NSA-MNS</t>
    <phoneticPr fontId="16" type="noConversion"/>
  </si>
  <si>
    <t>from HOPE C V.2551N/2601S</t>
    <phoneticPr fontId="16" type="noConversion"/>
  </si>
  <si>
    <t>CA OSAKA V.2528E</t>
    <phoneticPr fontId="16" type="noConversion"/>
  </si>
  <si>
    <t>CA OSAKA V.2601S/N</t>
    <phoneticPr fontId="16" type="noConversion"/>
  </si>
  <si>
    <t xml:space="preserve">CA OSAKA V.2528E port rotation changed as:DAD-HOCHIMINH-SHK-NSA-XMN then P/O BHX line and then P/I SVP2 line
</t>
    <phoneticPr fontId="16" type="noConversion"/>
  </si>
  <si>
    <t>CA OSAKA V.2601S/N port rotation:SHK-NSA-XMN-MNS-SHA then P/O SVP2 line at SHA</t>
    <phoneticPr fontId="16" type="noConversion"/>
  </si>
  <si>
    <t>ASL QINGDAO V.2504N/2505S will omit SHK&amp;KRINC</t>
    <phoneticPr fontId="16" type="noConversion"/>
  </si>
  <si>
    <t>ASL QINGDAO V.2507N/2508S will omit SHK&amp;KRINC,port rotation:SGN-THLCH-TAO-SHA-SGN-THLCH</t>
    <phoneticPr fontId="16" type="noConversion"/>
  </si>
  <si>
    <t>ASL QINGDAO V.2508N/2509S will omit SHK&amp;KRINC,port rotation:SGN-LCH-TAO-SHA-SGN-LCH</t>
    <phoneticPr fontId="16" type="noConversion"/>
  </si>
  <si>
    <t>ASL QINGDAO V.2510N/2511S will omit SHK&amp;KRINC</t>
    <phoneticPr fontId="16" type="noConversion"/>
  </si>
  <si>
    <t xml:space="preserve">ASL QINGDAO V.2511S/N ,will add call CAI MEP after THLEM(KSSP)port rotation changed as:TAO-SHA-HOCHIMINH(CAT LAI)-THLEM(CALL C3)-BANGKOK(PAT)-THLEM(KSSP)-CAIMEP-NSA </t>
    <phoneticPr fontId="16" type="noConversion"/>
  </si>
  <si>
    <t>ASL HONG KONG V.2537N/2538S will omit SHK&amp;KRINC</t>
    <phoneticPr fontId="16" type="noConversion"/>
  </si>
  <si>
    <t>CA MANILA V.2548N/2549S will omit XMN,port rotation:SGN-THLCH-BKK-THLCH-DAD-SAD-NSA-SGN-BKK-THLCH-DAD</t>
    <phoneticPr fontId="16" type="noConversion"/>
  </si>
  <si>
    <t>ASL QINGDAO V.2511S/N ,port rotation changed as:TAO-SHA-HOCHIMINH-THLEM(CALL C3)-BANGKOK(PAT)-THLEM(KSSP)-NSA then P/O CVT2 line and then P/I BTX line</t>
    <phoneticPr fontId="16" type="noConversion"/>
  </si>
  <si>
    <t>ASL QINGDAO V.2511S/N</t>
    <phoneticPr fontId="16" type="noConversion"/>
  </si>
  <si>
    <t xml:space="preserve">ASL QINGDAO V.2511S/N </t>
    <phoneticPr fontId="16" type="noConversion"/>
  </si>
  <si>
    <t>加挂盖梅，换港序</t>
    <phoneticPr fontId="16" type="noConversion"/>
  </si>
  <si>
    <t xml:space="preserve">
CA MANILA V.2547S will omit KRINC and P/I CVT2 line at TAO</t>
    <phoneticPr fontId="16" type="noConversion"/>
  </si>
  <si>
    <t>ASL HONGKONG V.2536S/N ,port rotation changed as:NSA-DA CHAN BAY-THLEM(KSSP)-BANGKOK-THLEM(CALL C3)-HOCHIMINH-TAO then P/O BTX line and then P/I CVT2 line</t>
    <phoneticPr fontId="16" type="noConversion"/>
  </si>
  <si>
    <t>ASL HONGKONG V.2536S/N</t>
    <phoneticPr fontId="16" type="noConversion"/>
  </si>
  <si>
    <r>
      <rPr>
        <sz val="11"/>
        <color theme="1"/>
        <rFont val="宋体"/>
        <family val="2"/>
        <charset val="134"/>
      </rPr>
      <t>换船在青岛进</t>
    </r>
    <r>
      <rPr>
        <sz val="11"/>
        <color theme="1"/>
        <rFont val="Calibri"/>
        <family val="2"/>
      </rPr>
      <t>CVT2</t>
    </r>
    <r>
      <rPr>
        <sz val="11"/>
        <color theme="1"/>
        <rFont val="宋体"/>
        <family val="2"/>
        <charset val="134"/>
      </rPr>
      <t>线，取消蛇口仁川</t>
    </r>
    <phoneticPr fontId="16" type="noConversion"/>
  </si>
  <si>
    <t xml:space="preserve">ASL HONG KONG V.2538N port rotation changed as:SGN-THLCH-SHK-KRINC-TAO-SHA then P/I HHX2 line
</t>
    <phoneticPr fontId="16" type="noConversion"/>
  </si>
  <si>
    <t>ASL HONG KONG V.2537N/2538S</t>
    <phoneticPr fontId="16" type="noConversion"/>
  </si>
  <si>
    <t xml:space="preserve">ASL HONG KONG V.2538N </t>
    <phoneticPr fontId="16" type="noConversion"/>
  </si>
  <si>
    <t>ASL QINGDAO V.2516S/N port rotation changed as:NSA-SAD-THLCH-BKK-THLCH(C3)-SGN(SP-ITC)-SHK-KRINC-TAO-SHA,then P/O BTX line and then P/I CVT2 line</t>
    <phoneticPr fontId="16" type="noConversion"/>
  </si>
  <si>
    <t>ASL QINGDAO V.2516S/N</t>
    <phoneticPr fontId="16" type="noConversion"/>
  </si>
  <si>
    <t xml:space="preserve">
CA MANILA V.2548S/N port rotation changed as:KRINC-TAO-SHA-SGN-THLCH(C3)-BKK(PAT)-THLCH(KSSP)-DAD-XMN-SAD-NSA,then P/O CVT2 line and then P/I BTX line
</t>
    <phoneticPr fontId="16" type="noConversion"/>
  </si>
  <si>
    <t>CA MANILA V.2548S/N</t>
    <phoneticPr fontId="16" type="noConversion"/>
  </si>
  <si>
    <t>CA MANILA V.2548N/2549S</t>
    <phoneticPr fontId="16" type="noConversion"/>
  </si>
  <si>
    <t>CA MANILA 2549S</t>
    <phoneticPr fontId="16" type="noConversion"/>
  </si>
  <si>
    <t xml:space="preserve">Update the LTS </t>
    <phoneticPr fontId="16" type="noConversion"/>
  </si>
  <si>
    <t>CA SAIGON V.2512S/N will omit VNTCT</t>
    <phoneticPr fontId="16" type="noConversion"/>
  </si>
  <si>
    <t>CA SAIGON V.2515S/N will omit BKK&amp;THLEM after THLEM,port rotation:NSA-SAD-THLEM-VNTCT-NSA</t>
    <phoneticPr fontId="16" type="noConversion"/>
  </si>
  <si>
    <t>CA SAIGON V.2515S/N will still call BKK&amp;THLEM</t>
    <phoneticPr fontId="16" type="noConversion"/>
  </si>
  <si>
    <t>ASL HONG KONG V.2536S/N port rotation changed as:NSA-SAD-THLEM-BKK-THLEM(C3)-HOCHIMINH(TCHP)-TAO then P/O BTX line</t>
    <phoneticPr fontId="16" type="noConversion"/>
  </si>
  <si>
    <t>ASL QINGDAO V.2512S/N will omit VNTCT,port rotation:NSA-SAD-THLEM-BKK-THLEM-NSA-SAD</t>
    <phoneticPr fontId="16" type="noConversion"/>
  </si>
  <si>
    <t>ASL QINGDAO V.2512S/N will still call VNTCT</t>
    <phoneticPr fontId="16" type="noConversion"/>
  </si>
  <si>
    <t>ASL QINGDAO from V.2514S/N will omit VNTCT</t>
  </si>
  <si>
    <t>CA MANILA V.2549S/N port rotation changed as:XMN-SAD-NSA-SGN-BKK-THLCH-DAD-XMN-SAD-NSA</t>
    <phoneticPr fontId="16" type="noConversion"/>
  </si>
  <si>
    <t>ASL HAIPHONG V.2552S/N will P/I BTX2 line at SHK,port rotation:SHK-NSA-THLCH-BKK-SAHATHAI-THLCH-NSA</t>
    <phoneticPr fontId="16" type="noConversion"/>
  </si>
  <si>
    <t>CA SAIGON V.2512S/N</t>
    <phoneticPr fontId="16" type="noConversion"/>
  </si>
  <si>
    <t>CA SAIGON V.2513S/N will omit VNTCT</t>
    <phoneticPr fontId="16" type="noConversion"/>
  </si>
  <si>
    <t>CA SAIGON V.2512S/N will still call VNTCT</t>
    <phoneticPr fontId="16" type="noConversion"/>
  </si>
  <si>
    <t>取消又恢复</t>
    <phoneticPr fontId="16" type="noConversion"/>
  </si>
  <si>
    <t xml:space="preserve">
CA SAIGON V.2514S/N will omit VNTCT，CA SAIGON V.2513N/2514S will first call SAD then NSA</t>
    <phoneticPr fontId="16" type="noConversion"/>
  </si>
  <si>
    <t>取消盖梅，换港先大铲湾后南沙</t>
    <phoneticPr fontId="16" type="noConversion"/>
  </si>
  <si>
    <t>CA SAIGON V.2515S/N</t>
    <phoneticPr fontId="16" type="noConversion"/>
  </si>
  <si>
    <t>取消曼谷林查班</t>
    <phoneticPr fontId="16" type="noConversion"/>
  </si>
  <si>
    <t>CA SAIGON V.2514S/N</t>
    <phoneticPr fontId="16" type="noConversion"/>
  </si>
  <si>
    <t>取消曼谷</t>
    <phoneticPr fontId="16" type="noConversion"/>
  </si>
  <si>
    <t>ASL HONGKONG V.2534S will P/I BTX line at NSA</t>
    <phoneticPr fontId="16" type="noConversion"/>
  </si>
  <si>
    <t>CA SAIGON V.2514S/N will omit BKK，
CA SAIGON V.2515N will P/O BTX line at SAD and then P/I SVP line</t>
    <phoneticPr fontId="16" type="noConversion"/>
  </si>
  <si>
    <t>CA SAIGON V.2515N/2516S</t>
    <phoneticPr fontId="16" type="noConversion"/>
  </si>
  <si>
    <t>加挂蛇口厦门</t>
    <phoneticPr fontId="16" type="noConversion"/>
  </si>
  <si>
    <t xml:space="preserve">
ASL QINGDAO V.2511S/N ,port rotation changed as:TAO-SHA-HOCHIMINH-THLEM(CALL C3)-BANGKOK(PAT)-THLEM(KSSP)-NSA then P/O CVT2 line and then P/I BTX line</t>
    <phoneticPr fontId="16" type="noConversion"/>
  </si>
  <si>
    <t>ASL QINGDAO V.2512S/N</t>
    <phoneticPr fontId="16" type="noConversion"/>
  </si>
  <si>
    <t xml:space="preserve">
CA MANILA V.2548S/N port rotation changed as:KRINC-TAO-SHA-SGN-THLCH(C3)-BKK(PAT)-THLCH(KSSP)-DAD-XMN-SAD-NSA,then P/O CVT2 line and then P/I BTX line</t>
    <phoneticPr fontId="16" type="noConversion"/>
  </si>
  <si>
    <t>CA MANILA V.2549S/N</t>
    <phoneticPr fontId="16" type="noConversion"/>
  </si>
  <si>
    <t>CA OSAKA V.2527N/2528W will add call HKG after XMN and add call DAD after NSA,port rotation:MNS-XMN-HKG-SHK-NSA-DAD-SGN</t>
    <phoneticPr fontId="16" type="noConversion"/>
  </si>
  <si>
    <t xml:space="preserve">CA SHANGHAI </t>
    <phoneticPr fontId="16" type="noConversion"/>
  </si>
  <si>
    <t xml:space="preserve">PRIDE PACIFIC </t>
    <phoneticPr fontId="16" type="noConversion"/>
  </si>
  <si>
    <t>2505N/2506W</t>
    <phoneticPr fontId="16" type="noConversion"/>
  </si>
  <si>
    <t>2519N/2520S</t>
    <phoneticPr fontId="16" type="noConversion"/>
  </si>
  <si>
    <t xml:space="preserve">CA KOBE </t>
    <phoneticPr fontId="16" type="noConversion"/>
  </si>
  <si>
    <t>2516N</t>
    <phoneticPr fontId="16" type="noConversion"/>
  </si>
  <si>
    <t xml:space="preserve">K-PACIFIC </t>
    <phoneticPr fontId="16" type="noConversion"/>
  </si>
  <si>
    <t>2520N/2521S</t>
    <phoneticPr fontId="16" type="noConversion"/>
  </si>
  <si>
    <t>2522N/2523S</t>
    <phoneticPr fontId="16" type="noConversion"/>
  </si>
  <si>
    <t xml:space="preserve">CA SAIGON </t>
    <phoneticPr fontId="16" type="noConversion"/>
  </si>
  <si>
    <t>2542N/2543S</t>
    <phoneticPr fontId="16" type="noConversion"/>
  </si>
  <si>
    <t xml:space="preserve">HONG YONG LAN TIAN </t>
    <phoneticPr fontId="16" type="noConversion"/>
  </si>
  <si>
    <t>2508E/2509S</t>
    <phoneticPr fontId="16" type="noConversion"/>
  </si>
  <si>
    <t>2505E/2506S</t>
    <phoneticPr fontId="16" type="noConversion"/>
  </si>
  <si>
    <t>2506N</t>
    <phoneticPr fontId="16" type="noConversion"/>
  </si>
  <si>
    <t>2506N/2507W</t>
    <phoneticPr fontId="16" type="noConversion"/>
  </si>
  <si>
    <t>2507E/2508S</t>
    <phoneticPr fontId="16" type="noConversion"/>
  </si>
  <si>
    <t>2509N/2510W</t>
    <phoneticPr fontId="16" type="noConversion"/>
  </si>
  <si>
    <t>from 2513E/2514S</t>
    <phoneticPr fontId="16" type="noConversion"/>
  </si>
  <si>
    <t>2514E/2515S</t>
    <phoneticPr fontId="16" type="noConversion"/>
  </si>
  <si>
    <t xml:space="preserve">From CA KOBE </t>
    <phoneticPr fontId="16" type="noConversion"/>
  </si>
  <si>
    <t xml:space="preserve"> 2518S</t>
    <phoneticPr fontId="16" type="noConversion"/>
  </si>
  <si>
    <t>2526E</t>
    <phoneticPr fontId="16" type="noConversion"/>
  </si>
  <si>
    <t>2025年SVP(ASL)航线准班率（2025年实际运营31班）</t>
    <phoneticPr fontId="16" type="noConversion"/>
  </si>
  <si>
    <t>2025年NPX(ZIM)航线准班率（实际运营19班）</t>
    <phoneticPr fontId="16" type="noConversion"/>
  </si>
  <si>
    <t>2025年NPX(ASL)航线准班率（实际运营21班）</t>
    <phoneticPr fontId="16" type="noConversion"/>
  </si>
  <si>
    <t>2025年SVP2(ASL)航线准班率（实际运营33班）</t>
    <phoneticPr fontId="16" type="noConversion"/>
  </si>
  <si>
    <t>Y(P/I) SOUTHBOUND  BLANK SAILING</t>
    <phoneticPr fontId="16" type="noConversion"/>
  </si>
  <si>
    <t>2025年BTX(ASL)航线准班率(实际运营25班)</t>
    <phoneticPr fontId="16" type="noConversion"/>
  </si>
  <si>
    <t>几月几号恢复</t>
    <phoneticPr fontId="16" type="noConversion"/>
  </si>
  <si>
    <t>2026年上半年NPX(ASL)航线准班率统计表</t>
    <phoneticPr fontId="16" type="noConversion"/>
  </si>
  <si>
    <t>2026年上半年NPX(ZIM)航线准班率统计表</t>
    <phoneticPr fontId="16" type="noConversion"/>
  </si>
  <si>
    <t>2026年上半年SVP航线准班率统计表</t>
    <phoneticPr fontId="16" type="noConversion"/>
  </si>
  <si>
    <t>2026年上半年SVP2航线准班率统计表</t>
    <phoneticPr fontId="16" type="noConversion"/>
  </si>
  <si>
    <t>2026年上半年CVT2(ASL)航线准班率统计表</t>
    <phoneticPr fontId="16" type="noConversion"/>
  </si>
  <si>
    <t>2026年上半年CVT2(PANOCEAN)航线准班率统计表</t>
    <phoneticPr fontId="16" type="noConversion"/>
  </si>
  <si>
    <t>2026年上半年CVT2(SML)航线准班率统计表</t>
    <phoneticPr fontId="16" type="noConversion"/>
  </si>
  <si>
    <t>2026年上半年BTX(ASL)航线准班率统计表</t>
    <phoneticPr fontId="16" type="noConversion"/>
  </si>
  <si>
    <t>2026年上半年NPX2(ASL)航线准班率统计表</t>
    <phoneticPr fontId="16" type="noConversion"/>
  </si>
  <si>
    <t>2026年上半年NPX2(CUL)航线准班率统计表</t>
    <phoneticPr fontId="16" type="noConversion"/>
  </si>
  <si>
    <t>2601S</t>
  </si>
  <si>
    <t>2601S</t>
    <phoneticPr fontId="16" type="noConversion"/>
  </si>
  <si>
    <t>2604S</t>
  </si>
  <si>
    <t>2604S</t>
    <phoneticPr fontId="16" type="noConversion"/>
  </si>
  <si>
    <t>JY BONITO</t>
    <phoneticPr fontId="16" type="noConversion"/>
  </si>
  <si>
    <t>2609S</t>
  </si>
  <si>
    <t>2609S</t>
    <phoneticPr fontId="16" type="noConversion"/>
  </si>
  <si>
    <t>2605S</t>
  </si>
  <si>
    <t>2605S</t>
    <phoneticPr fontId="16" type="noConversion"/>
  </si>
  <si>
    <t>2606S</t>
  </si>
  <si>
    <t>2606S</t>
    <phoneticPr fontId="16" type="noConversion"/>
  </si>
  <si>
    <t>HAN HUA JU LI</t>
  </si>
  <si>
    <t>HAN HUA JU LI</t>
    <phoneticPr fontId="16" type="noConversion"/>
  </si>
  <si>
    <t>2614S</t>
  </si>
  <si>
    <t>2614S</t>
    <phoneticPr fontId="16" type="noConversion"/>
  </si>
  <si>
    <t>FENG XIN DA 29</t>
  </si>
  <si>
    <t>FENG XIN DA 29</t>
    <phoneticPr fontId="16" type="noConversion"/>
  </si>
  <si>
    <t>2615S</t>
  </si>
  <si>
    <t>2618S</t>
    <phoneticPr fontId="16" type="noConversion"/>
  </si>
  <si>
    <t>2619S</t>
  </si>
  <si>
    <t>2620S</t>
  </si>
  <si>
    <t>2621S</t>
  </si>
  <si>
    <t>GREEN EARTH</t>
    <phoneticPr fontId="16" type="noConversion"/>
  </si>
  <si>
    <t>KANWAY FORTUNE</t>
    <phoneticPr fontId="16" type="noConversion"/>
  </si>
  <si>
    <t>81S</t>
    <phoneticPr fontId="16" type="noConversion"/>
  </si>
  <si>
    <t>82S</t>
  </si>
  <si>
    <t>70S</t>
    <phoneticPr fontId="16" type="noConversion"/>
  </si>
  <si>
    <t>2602S</t>
  </si>
  <si>
    <t>2603S</t>
  </si>
  <si>
    <t>2607S</t>
  </si>
  <si>
    <t>2608S</t>
  </si>
  <si>
    <t>SLIDE TWO WEEKS</t>
    <phoneticPr fontId="16" type="noConversion"/>
  </si>
  <si>
    <t>2610S</t>
  </si>
  <si>
    <t>2611S</t>
  </si>
  <si>
    <t>UGL SHENZHEN</t>
    <phoneticPr fontId="16" type="noConversion"/>
  </si>
  <si>
    <t>CUL HUMEN</t>
  </si>
  <si>
    <t>CHANG SHENG JI 7</t>
  </si>
  <si>
    <t>2613S</t>
  </si>
  <si>
    <t>2617S</t>
  </si>
  <si>
    <t>2623S</t>
  </si>
  <si>
    <t>2625S</t>
  </si>
  <si>
    <t>2550S</t>
  </si>
  <si>
    <t xml:space="preserve">CA MANILA </t>
  </si>
  <si>
    <t>ASL HAIPHONG</t>
  </si>
  <si>
    <t>2612S</t>
  </si>
  <si>
    <t>2616S</t>
  </si>
  <si>
    <t>2551S</t>
  </si>
  <si>
    <t>2602S</t>
    <phoneticPr fontId="16" type="noConversion"/>
  </si>
  <si>
    <t>1079S</t>
  </si>
  <si>
    <t>1080S</t>
  </si>
  <si>
    <t>1081S</t>
  </si>
  <si>
    <t>1082S</t>
  </si>
  <si>
    <t>1083S</t>
  </si>
  <si>
    <t>1084S</t>
  </si>
  <si>
    <t>1085S</t>
  </si>
  <si>
    <t>1086S</t>
  </si>
  <si>
    <t>76S</t>
  </si>
  <si>
    <t>77S</t>
  </si>
  <si>
    <t>78S</t>
  </si>
  <si>
    <t>79S</t>
  </si>
  <si>
    <t>MTT BANGKOK</t>
  </si>
  <si>
    <t>12S</t>
  </si>
  <si>
    <t>13S</t>
  </si>
  <si>
    <t>14S</t>
  </si>
  <si>
    <t>15S</t>
  </si>
  <si>
    <t>16S</t>
  </si>
  <si>
    <t>17S</t>
  </si>
  <si>
    <t>18S</t>
  </si>
  <si>
    <t>2026年上半年BTX(ZIM)航线准班率统计表</t>
    <phoneticPr fontId="16" type="noConversion"/>
  </si>
  <si>
    <t>2026年上半年BTX2(ASL)航线准班率统计表</t>
    <phoneticPr fontId="16" type="noConversion"/>
  </si>
  <si>
    <t>2026年上半年BTX2(CUL)航线准班率统计表</t>
    <phoneticPr fontId="16" type="noConversion"/>
  </si>
  <si>
    <t>2552S</t>
  </si>
  <si>
    <t>2608S</t>
    <phoneticPr fontId="16" type="noConversion"/>
  </si>
  <si>
    <t>2611S</t>
    <phoneticPr fontId="16" type="noConversion"/>
  </si>
  <si>
    <t>2616S</t>
    <phoneticPr fontId="16" type="noConversion"/>
  </si>
  <si>
    <t>2620S</t>
    <phoneticPr fontId="16" type="noConversion"/>
  </si>
  <si>
    <t>2622S</t>
    <phoneticPr fontId="16" type="noConversion"/>
  </si>
  <si>
    <t>2624S</t>
    <phoneticPr fontId="16" type="noConversion"/>
  </si>
  <si>
    <t>2626S</t>
    <phoneticPr fontId="16" type="noConversion"/>
  </si>
  <si>
    <t>M. ODYSSEY</t>
  </si>
  <si>
    <t>2623S</t>
    <phoneticPr fontId="16" type="noConversion"/>
  </si>
  <si>
    <t>2625S</t>
    <phoneticPr fontId="16" type="noConversion"/>
  </si>
  <si>
    <t>combined with SVP 2612S</t>
    <phoneticPr fontId="16" type="noConversion"/>
  </si>
  <si>
    <t>2624S</t>
  </si>
  <si>
    <r>
      <t>2026年上半年NPX(ZIM)航线准班率（实际运营</t>
    </r>
    <r>
      <rPr>
        <sz val="12"/>
        <color rgb="FFFF0000"/>
        <rFont val="宋体"/>
        <family val="3"/>
        <charset val="134"/>
        <scheme val="minor"/>
      </rPr>
      <t>11</t>
    </r>
    <r>
      <rPr>
        <sz val="12"/>
        <color theme="1"/>
        <rFont val="宋体"/>
        <family val="3"/>
        <charset val="134"/>
        <scheme val="minor"/>
      </rPr>
      <t>班）</t>
    </r>
    <phoneticPr fontId="16" type="noConversion"/>
  </si>
  <si>
    <r>
      <t>2026年上半年NPX2(ASL)航线准班率（实际运营</t>
    </r>
    <r>
      <rPr>
        <sz val="12"/>
        <color rgb="FFFF0000"/>
        <rFont val="宋体"/>
        <family val="3"/>
        <charset val="134"/>
        <scheme val="minor"/>
      </rPr>
      <t>8</t>
    </r>
    <r>
      <rPr>
        <sz val="12"/>
        <color theme="1"/>
        <rFont val="宋体"/>
        <family val="3"/>
        <charset val="134"/>
        <scheme val="minor"/>
      </rPr>
      <t>班）</t>
    </r>
    <phoneticPr fontId="16" type="noConversion"/>
  </si>
  <si>
    <r>
      <t>2026年上半年NPX2(CUL)航线准班率（实际运营</t>
    </r>
    <r>
      <rPr>
        <sz val="12"/>
        <color rgb="FFFF0000"/>
        <rFont val="宋体"/>
        <family val="3"/>
        <charset val="134"/>
        <scheme val="minor"/>
      </rPr>
      <t>9</t>
    </r>
    <r>
      <rPr>
        <sz val="12"/>
        <color theme="1"/>
        <rFont val="宋体"/>
        <family val="3"/>
        <charset val="134"/>
        <scheme val="minor"/>
      </rPr>
      <t>班）</t>
    </r>
    <phoneticPr fontId="16" type="noConversion"/>
  </si>
  <si>
    <r>
      <t>2026年上半年SVP航线准班率（实际运营</t>
    </r>
    <r>
      <rPr>
        <sz val="12"/>
        <color rgb="FFFF0000"/>
        <rFont val="宋体"/>
        <family val="3"/>
        <charset val="134"/>
        <scheme val="minor"/>
      </rPr>
      <t>12</t>
    </r>
    <r>
      <rPr>
        <sz val="12"/>
        <color theme="1"/>
        <rFont val="宋体"/>
        <family val="3"/>
        <charset val="134"/>
        <scheme val="minor"/>
      </rPr>
      <t>班）</t>
    </r>
    <phoneticPr fontId="16" type="noConversion"/>
  </si>
  <si>
    <r>
      <t>2026年上半年SVP2航线准班率（实际运营</t>
    </r>
    <r>
      <rPr>
        <sz val="12"/>
        <color rgb="FFFF0000"/>
        <rFont val="宋体"/>
        <family val="3"/>
        <charset val="134"/>
        <scheme val="minor"/>
      </rPr>
      <t>16</t>
    </r>
    <r>
      <rPr>
        <sz val="12"/>
        <color theme="1"/>
        <rFont val="宋体"/>
        <family val="3"/>
        <charset val="134"/>
        <scheme val="minor"/>
      </rPr>
      <t>班）</t>
    </r>
    <phoneticPr fontId="16" type="noConversion"/>
  </si>
  <si>
    <r>
      <t>2026年上半年CVT2(ASL)航线准班率（实际运营</t>
    </r>
    <r>
      <rPr>
        <sz val="12"/>
        <color rgb="FFFF0000"/>
        <rFont val="宋体"/>
        <family val="3"/>
        <charset val="134"/>
        <scheme val="minor"/>
      </rPr>
      <t>7</t>
    </r>
    <r>
      <rPr>
        <sz val="12"/>
        <color theme="1"/>
        <rFont val="宋体"/>
        <family val="3"/>
        <charset val="134"/>
        <scheme val="minor"/>
      </rPr>
      <t>班）</t>
    </r>
    <phoneticPr fontId="16" type="noConversion"/>
  </si>
  <si>
    <r>
      <t>2026年上半年CVT2(PANOCEAN)航线准班率（实际运营</t>
    </r>
    <r>
      <rPr>
        <sz val="12"/>
        <color rgb="FFFF0000"/>
        <rFont val="宋体"/>
        <family val="3"/>
        <charset val="134"/>
        <scheme val="minor"/>
      </rPr>
      <t>8</t>
    </r>
    <r>
      <rPr>
        <sz val="12"/>
        <color theme="1"/>
        <rFont val="宋体"/>
        <family val="3"/>
        <charset val="134"/>
        <scheme val="minor"/>
      </rPr>
      <t>班）</t>
    </r>
    <phoneticPr fontId="16" type="noConversion"/>
  </si>
  <si>
    <r>
      <t>2026年上半年CVT2(SML)航线准班率（实际运营</t>
    </r>
    <r>
      <rPr>
        <sz val="12"/>
        <color rgb="FFFF0000"/>
        <rFont val="宋体"/>
        <family val="3"/>
        <charset val="134"/>
        <scheme val="minor"/>
      </rPr>
      <t>8</t>
    </r>
    <r>
      <rPr>
        <sz val="12"/>
        <color theme="1"/>
        <rFont val="宋体"/>
        <family val="3"/>
        <charset val="134"/>
        <scheme val="minor"/>
      </rPr>
      <t>班）</t>
    </r>
    <phoneticPr fontId="16" type="noConversion"/>
  </si>
  <si>
    <r>
      <t>2026年上半年BTX(ASL)航线准班率（实际运营</t>
    </r>
    <r>
      <rPr>
        <sz val="12"/>
        <color rgb="FFFF0000"/>
        <rFont val="宋体"/>
        <family val="3"/>
        <charset val="134"/>
        <scheme val="minor"/>
      </rPr>
      <t>9</t>
    </r>
    <r>
      <rPr>
        <sz val="12"/>
        <color theme="1"/>
        <rFont val="宋体"/>
        <family val="3"/>
        <charset val="134"/>
        <scheme val="minor"/>
      </rPr>
      <t>班）</t>
    </r>
    <phoneticPr fontId="16" type="noConversion"/>
  </si>
  <si>
    <r>
      <t>2026年上半年BTX(ZIM)航线准班率（实际运营</t>
    </r>
    <r>
      <rPr>
        <sz val="12"/>
        <color rgb="FFFF0000"/>
        <rFont val="宋体"/>
        <family val="3"/>
        <charset val="134"/>
        <scheme val="minor"/>
      </rPr>
      <t>11</t>
    </r>
    <r>
      <rPr>
        <sz val="12"/>
        <color theme="1"/>
        <rFont val="宋体"/>
        <family val="3"/>
        <charset val="134"/>
        <scheme val="minor"/>
      </rPr>
      <t>班）</t>
    </r>
    <phoneticPr fontId="16" type="noConversion"/>
  </si>
  <si>
    <r>
      <t>2026年上半年BTX2(ASL)航线准班率（实际运营</t>
    </r>
    <r>
      <rPr>
        <sz val="12"/>
        <color rgb="FFFF0000"/>
        <rFont val="宋体"/>
        <family val="3"/>
        <charset val="134"/>
        <scheme val="minor"/>
      </rPr>
      <t>12</t>
    </r>
    <r>
      <rPr>
        <sz val="12"/>
        <color theme="1"/>
        <rFont val="宋体"/>
        <family val="3"/>
        <charset val="134"/>
        <scheme val="minor"/>
      </rPr>
      <t>班）</t>
    </r>
    <phoneticPr fontId="16" type="noConversion"/>
  </si>
  <si>
    <r>
      <t>2026年上半年BTX2(CUL)航线准班率（实际运营</t>
    </r>
    <r>
      <rPr>
        <sz val="12"/>
        <color rgb="FFFF0000"/>
        <rFont val="宋体"/>
        <family val="3"/>
        <charset val="134"/>
        <scheme val="minor"/>
      </rPr>
      <t>12</t>
    </r>
    <r>
      <rPr>
        <sz val="12"/>
        <color theme="1"/>
        <rFont val="宋体"/>
        <family val="3"/>
        <charset val="134"/>
        <scheme val="minor"/>
      </rPr>
      <t>班）</t>
    </r>
    <phoneticPr fontId="16" type="noConversion"/>
  </si>
  <si>
    <t>slide 5</t>
    <phoneticPr fontId="16" type="noConversion"/>
  </si>
  <si>
    <t>BLANK 2</t>
    <phoneticPr fontId="16" type="noConversion"/>
  </si>
  <si>
    <t>slide 7</t>
    <phoneticPr fontId="16" type="noConversion"/>
  </si>
  <si>
    <t>BLANK 1</t>
    <phoneticPr fontId="16" type="noConversion"/>
  </si>
  <si>
    <t>BLANK 6</t>
    <phoneticPr fontId="16" type="noConversion"/>
  </si>
  <si>
    <t>slide 2</t>
    <phoneticPr fontId="16" type="noConversion"/>
  </si>
  <si>
    <t>slide 1</t>
    <phoneticPr fontId="16" type="noConversion"/>
  </si>
  <si>
    <t>combined 1</t>
    <phoneticPr fontId="16" type="noConversion"/>
  </si>
  <si>
    <t>z</t>
    <phoneticPr fontId="16" type="noConversion"/>
  </si>
  <si>
    <t>N(青岛、上海、宁波、马北塞港，离上海后先去加油)</t>
    <phoneticPr fontId="16" type="noConversion"/>
  </si>
  <si>
    <t>N（进线晚班）</t>
    <phoneticPr fontId="16" type="noConversion"/>
  </si>
  <si>
    <t>N（青岛、上海大雾封港塞港、马北塞港）</t>
    <phoneticPr fontId="16" type="noConversion"/>
  </si>
  <si>
    <t>N(青岛、上海大雾封港、宁波、马北塞港)</t>
    <phoneticPr fontId="16" type="noConversion"/>
  </si>
  <si>
    <t>N（青岛、上海、马北塞港）</t>
    <phoneticPr fontId="16" type="noConversion"/>
  </si>
  <si>
    <t>N（青岛、日照、上海、马南塞港，加挂厦门）</t>
    <phoneticPr fontId="16" type="noConversion"/>
  </si>
  <si>
    <t>N(天气影响，青岛、日照、上海、马南塞港)</t>
    <phoneticPr fontId="16" type="noConversion"/>
  </si>
  <si>
    <t>N(天气影响，青岛、日照、上海、厦门、马南塞港)</t>
    <phoneticPr fontId="16" type="noConversion"/>
  </si>
  <si>
    <t>N（青岛大雾封港，上海，马南塞港）</t>
    <phoneticPr fontId="16" type="noConversion"/>
  </si>
  <si>
    <t>N（青岛大雾封港，日照、上海塞港）</t>
    <phoneticPr fontId="16" type="noConversion"/>
  </si>
  <si>
    <t>N（青岛、上海、厦门、马南塞港）</t>
    <phoneticPr fontId="16" type="noConversion"/>
  </si>
  <si>
    <t>N（青岛、上海、马南塞港）</t>
    <phoneticPr fontId="16" type="noConversion"/>
  </si>
  <si>
    <t>N(天气影响，厦门、蛇口、马北塞港，离南沙后先去香港加油)</t>
    <phoneticPr fontId="16" type="noConversion"/>
  </si>
  <si>
    <t>N（蛇口、南沙、马北塞港，离马北后先去香港加油）</t>
    <phoneticPr fontId="16" type="noConversion"/>
  </si>
  <si>
    <t>N（蛇口、南沙、马北塞港）</t>
    <phoneticPr fontId="16" type="noConversion"/>
  </si>
  <si>
    <t>N（进线晚班，加挂宁波，宁波、厦门、马北塞港）</t>
    <phoneticPr fontId="16" type="noConversion"/>
  </si>
  <si>
    <t>N（厦门、马北塞港，离马北后先去香港加油）</t>
    <phoneticPr fontId="16" type="noConversion"/>
  </si>
  <si>
    <t>N（进线晚班，加挂马南，马北、马南塞港）</t>
    <phoneticPr fontId="16" type="noConversion"/>
  </si>
  <si>
    <t>N（进线晚班，厦门、马北塞港，离南沙后先去香港加油）</t>
    <phoneticPr fontId="16" type="noConversion"/>
  </si>
  <si>
    <t>N（上海大雾封港，宁波、马北塞港）</t>
    <phoneticPr fontId="16" type="noConversion"/>
  </si>
  <si>
    <t>N（南沙、马南塞港，离南沙后先去香港加油）</t>
    <phoneticPr fontId="16" type="noConversion"/>
  </si>
  <si>
    <t>N（进线晚班，加挂钦州，南沙、马南塞港）</t>
    <phoneticPr fontId="16" type="noConversion"/>
  </si>
  <si>
    <t>N（进线晚班，加挂钦州，钦州、南沙、马南塞港）</t>
    <phoneticPr fontId="16" type="noConversion"/>
  </si>
  <si>
    <t>N（进线晚班，厦门、马南塞港）</t>
    <phoneticPr fontId="16" type="noConversion"/>
  </si>
  <si>
    <t>N（厦门塞港）</t>
    <phoneticPr fontId="16" type="noConversion"/>
  </si>
  <si>
    <t>N（蛇口、马南塞港）</t>
    <phoneticPr fontId="16" type="noConversion"/>
  </si>
  <si>
    <t>N（天气影响，青岛、上海塞港）</t>
    <phoneticPr fontId="16" type="noConversion"/>
  </si>
  <si>
    <t>N（青岛、上海、林查班塞港，离上海后先去香港加油）</t>
    <phoneticPr fontId="16" type="noConversion"/>
  </si>
  <si>
    <t>N（青岛、上海塞港）</t>
    <phoneticPr fontId="16" type="noConversion"/>
  </si>
  <si>
    <t>N（进线晚班、南沙、曼谷塞港，离南沙后先去香港加油）</t>
    <phoneticPr fontId="16" type="noConversion"/>
  </si>
  <si>
    <t>N（大铲湾、林查班塞港、离大铲湾后先去香港加油）</t>
    <phoneticPr fontId="16" type="noConversion"/>
  </si>
  <si>
    <t>N（进线晚班、曼谷塞港）</t>
    <phoneticPr fontId="16" type="noConversion"/>
  </si>
  <si>
    <t>N（盖梅塞港）</t>
    <phoneticPr fontId="16" type="noConversion"/>
  </si>
  <si>
    <t>N（曼谷塞港）</t>
    <phoneticPr fontId="16" type="noConversion"/>
  </si>
  <si>
    <t>N（南沙、蛇口塞港，曼谷等潮水）</t>
    <phoneticPr fontId="16" type="noConversion"/>
  </si>
  <si>
    <t>N（南沙、蛇口、林查班塞港，曼谷等潮水）</t>
    <phoneticPr fontId="16" type="noConversion"/>
  </si>
  <si>
    <t>N（南沙、林查班塞港，曼谷等潮水）</t>
    <phoneticPr fontId="16" type="noConversion"/>
  </si>
  <si>
    <t>N（蛇口、林查班塞港，曼谷等潮水）</t>
    <phoneticPr fontId="16" type="noConversion"/>
  </si>
  <si>
    <t>N（蛇口塞港，曼谷等潮水）</t>
    <phoneticPr fontId="16" type="noConversion"/>
  </si>
  <si>
    <t>N（南沙、蛇口、林查班塞港）</t>
    <phoneticPr fontId="16" type="noConversion"/>
  </si>
  <si>
    <r>
      <t>2026年上半年NPX(ASL)航线准班率（实际运营</t>
    </r>
    <r>
      <rPr>
        <sz val="12"/>
        <color rgb="FFFF0000"/>
        <rFont val="宋体"/>
        <family val="3"/>
        <charset val="134"/>
        <scheme val="minor"/>
      </rPr>
      <t>9</t>
    </r>
    <r>
      <rPr>
        <sz val="12"/>
        <color theme="1"/>
        <rFont val="宋体"/>
        <family val="3"/>
        <charset val="134"/>
        <scheme val="minor"/>
      </rPr>
      <t>班）</t>
    </r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</si>
</sst>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[$-409]d/mmm;@"/>
  </numFmts>
  <fonts count="70" x14ac:knownFonts="1">
    <font>
      <sz val="11"/>
      <color theme="1"/>
      <name val="宋体"/>
      <charset val="134"/>
      <scheme val="minor"/>
    </font>
    <font>
      <b/>
      <sz val="28"/>
      <color theme="1"/>
      <name val="宋体"/>
      <family val="3"/>
      <charset val="134"/>
      <scheme val="minor"/>
    </font>
    <font>
      <sz val="2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28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2"/>
      <name val="바탕체"/>
      <family val="3"/>
    </font>
    <font>
      <sz val="9"/>
      <name val="宋体"/>
      <family val="3"/>
      <charset val="134"/>
    </font>
    <font>
      <sz val="11"/>
      <color theme="1"/>
      <name val="宋体"/>
      <family val="2"/>
      <charset val="134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11"/>
      <color rgb="FF92D050"/>
      <name val="宋体"/>
      <family val="3"/>
      <charset val="134"/>
    </font>
    <font>
      <sz val="11"/>
      <color rgb="FFFF0000"/>
      <name val="Calibri"/>
      <family val="2"/>
    </font>
    <font>
      <sz val="11"/>
      <color rgb="FFFF0000"/>
      <name val="宋体"/>
      <family val="3"/>
      <charset val="134"/>
    </font>
    <font>
      <sz val="11"/>
      <name val="Calibri"/>
      <family val="2"/>
    </font>
    <font>
      <sz val="11"/>
      <color theme="1"/>
      <name val="Calibri"/>
      <family val="2"/>
      <charset val="134"/>
    </font>
    <font>
      <sz val="11"/>
      <color theme="1"/>
      <name val="Calibri"/>
      <family val="3"/>
      <charset val="134"/>
    </font>
    <font>
      <sz val="11"/>
      <color rgb="FFFF0000"/>
      <name val="宋体"/>
      <family val="2"/>
      <charset val="134"/>
    </font>
    <font>
      <sz val="11"/>
      <color theme="1"/>
      <name val="微软雅黑"/>
      <family val="2"/>
      <charset val="134"/>
    </font>
    <font>
      <sz val="11"/>
      <color rgb="FFFF0000"/>
      <name val="Calibri"/>
      <family val="3"/>
    </font>
    <font>
      <sz val="11"/>
      <color rgb="FFFF0000"/>
      <name val="Calibri"/>
      <family val="3"/>
      <charset val="134"/>
    </font>
    <font>
      <sz val="9"/>
      <name val="Times New Roman"/>
      <family val="1"/>
    </font>
    <font>
      <sz val="8"/>
      <color rgb="FF000000"/>
      <name val="Calibri"/>
      <family val="2"/>
    </font>
    <font>
      <sz val="11"/>
      <color rgb="FFFF0000"/>
      <name val="Calibri"/>
      <family val="2"/>
      <charset val="134"/>
    </font>
    <font>
      <sz val="8"/>
      <color theme="1"/>
      <name val="Calibri"/>
      <family val="2"/>
    </font>
    <font>
      <sz val="11"/>
      <name val="宋体"/>
      <family val="2"/>
      <charset val="134"/>
    </font>
    <font>
      <sz val="11"/>
      <name val="宋体"/>
      <family val="3"/>
      <charset val="134"/>
    </font>
    <font>
      <sz val="11"/>
      <name val="Calibri"/>
      <family val="2"/>
      <charset val="134"/>
    </font>
    <font>
      <sz val="11"/>
      <color rgb="FF000000"/>
      <name val="Calibri"/>
      <family val="2"/>
    </font>
    <font>
      <sz val="11"/>
      <color rgb="FF000000"/>
      <name val="宋体"/>
      <family val="3"/>
      <charset val="134"/>
    </font>
    <font>
      <sz val="11"/>
      <color rgb="FF000000"/>
      <name val="等线"/>
      <family val="3"/>
      <charset val="134"/>
    </font>
    <font>
      <sz val="10"/>
      <color rgb="FF00B0F0"/>
      <name val="宋体"/>
      <family val="3"/>
      <charset val="134"/>
      <scheme val="minor"/>
    </font>
    <font>
      <sz val="11"/>
      <color rgb="FF00B0F0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7">
    <xf numFmtId="0" fontId="0" fillId="0" borderId="0">
      <alignment vertical="center"/>
    </xf>
    <xf numFmtId="0" fontId="15" fillId="0" borderId="0">
      <alignment vertical="center"/>
    </xf>
    <xf numFmtId="176" fontId="17" fillId="0" borderId="0"/>
    <xf numFmtId="176" fontId="18" fillId="8" borderId="0" applyNumberFormat="0" applyBorder="0" applyAlignment="0" applyProtection="0">
      <alignment vertical="center"/>
    </xf>
    <xf numFmtId="176" fontId="18" fillId="9" borderId="0" applyNumberFormat="0" applyBorder="0" applyAlignment="0" applyProtection="0">
      <alignment vertical="center"/>
    </xf>
    <xf numFmtId="176" fontId="18" fillId="10" borderId="0" applyNumberFormat="0" applyBorder="0" applyAlignment="0" applyProtection="0">
      <alignment vertical="center"/>
    </xf>
    <xf numFmtId="176" fontId="18" fillId="11" borderId="0" applyNumberFormat="0" applyBorder="0" applyAlignment="0" applyProtection="0">
      <alignment vertical="center"/>
    </xf>
    <xf numFmtId="176" fontId="18" fillId="12" borderId="0" applyNumberFormat="0" applyBorder="0" applyAlignment="0" applyProtection="0">
      <alignment vertical="center"/>
    </xf>
    <xf numFmtId="176" fontId="18" fillId="13" borderId="0" applyNumberFormat="0" applyBorder="0" applyAlignment="0" applyProtection="0">
      <alignment vertical="center"/>
    </xf>
    <xf numFmtId="176" fontId="18" fillId="14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7" borderId="0" applyNumberFormat="0" applyBorder="0" applyAlignment="0" applyProtection="0">
      <alignment vertical="center"/>
    </xf>
    <xf numFmtId="176" fontId="19" fillId="18" borderId="0" applyNumberFormat="0" applyBorder="0" applyAlignment="0" applyProtection="0">
      <alignment vertical="center"/>
    </xf>
    <xf numFmtId="176" fontId="19" fillId="15" borderId="0" applyNumberFormat="0" applyBorder="0" applyAlignment="0" applyProtection="0">
      <alignment vertical="center"/>
    </xf>
    <xf numFmtId="176" fontId="19" fillId="16" borderId="0" applyNumberFormat="0" applyBorder="0" applyAlignment="0" applyProtection="0">
      <alignment vertical="center"/>
    </xf>
    <xf numFmtId="176" fontId="19" fillId="19" borderId="0" applyNumberFormat="0" applyBorder="0" applyAlignment="0" applyProtection="0">
      <alignment vertical="center"/>
    </xf>
    <xf numFmtId="176" fontId="19" fillId="20" borderId="0" applyNumberFormat="0" applyBorder="0" applyAlignment="0" applyProtection="0">
      <alignment vertical="center"/>
    </xf>
    <xf numFmtId="176" fontId="19" fillId="21" borderId="0" applyNumberFormat="0" applyBorder="0" applyAlignment="0" applyProtection="0">
      <alignment vertical="center"/>
    </xf>
    <xf numFmtId="176" fontId="20" fillId="0" borderId="0"/>
    <xf numFmtId="176" fontId="21" fillId="0" borderId="5" applyNumberFormat="0" applyFill="0" applyAlignment="0" applyProtection="0">
      <alignment vertical="center"/>
    </xf>
    <xf numFmtId="176" fontId="22" fillId="0" borderId="6" applyNumberFormat="0" applyFill="0" applyAlignment="0" applyProtection="0">
      <alignment vertical="center"/>
    </xf>
    <xf numFmtId="176" fontId="23" fillId="0" borderId="7" applyNumberFormat="0" applyFill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0" borderId="0" applyNumberFormat="0" applyFill="0" applyBorder="0" applyAlignment="0" applyProtection="0">
      <alignment vertical="center"/>
    </xf>
    <xf numFmtId="176" fontId="25" fillId="9" borderId="0" applyNumberFormat="0" applyBorder="0" applyAlignment="0" applyProtection="0">
      <alignment vertical="center"/>
    </xf>
    <xf numFmtId="176" fontId="17" fillId="0" borderId="0">
      <alignment vertical="center"/>
    </xf>
    <xf numFmtId="176" fontId="17" fillId="0" borderId="0"/>
    <xf numFmtId="176" fontId="14" fillId="0" borderId="0">
      <alignment vertical="center"/>
    </xf>
    <xf numFmtId="176" fontId="26" fillId="0" borderId="0" applyNumberFormat="0" applyFill="0" applyBorder="0" applyAlignment="0" applyProtection="0">
      <alignment vertical="top"/>
      <protection locked="0"/>
    </xf>
    <xf numFmtId="176" fontId="27" fillId="10" borderId="0" applyNumberFormat="0" applyBorder="0" applyAlignment="0" applyProtection="0">
      <alignment vertical="center"/>
    </xf>
    <xf numFmtId="176" fontId="28" fillId="0" borderId="8" applyNumberFormat="0" applyFill="0" applyAlignment="0" applyProtection="0">
      <alignment vertical="center"/>
    </xf>
    <xf numFmtId="176" fontId="29" fillId="7" borderId="9" applyNumberFormat="0" applyAlignment="0" applyProtection="0">
      <alignment vertical="center"/>
    </xf>
    <xf numFmtId="176" fontId="30" fillId="22" borderId="10" applyNumberFormat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0" applyNumberFormat="0" applyFill="0" applyBorder="0" applyAlignment="0" applyProtection="0">
      <alignment vertical="center"/>
    </xf>
    <xf numFmtId="176" fontId="33" fillId="0" borderId="11" applyNumberFormat="0" applyFill="0" applyAlignment="0" applyProtection="0">
      <alignment vertical="center"/>
    </xf>
    <xf numFmtId="176" fontId="19" fillId="23" borderId="0" applyNumberFormat="0" applyBorder="0" applyAlignment="0" applyProtection="0">
      <alignment vertical="center"/>
    </xf>
    <xf numFmtId="176" fontId="19" fillId="24" borderId="0" applyNumberFormat="0" applyBorder="0" applyAlignment="0" applyProtection="0">
      <alignment vertical="center"/>
    </xf>
    <xf numFmtId="176" fontId="19" fillId="25" borderId="0" applyNumberFormat="0" applyBorder="0" applyAlignment="0" applyProtection="0">
      <alignment vertical="center"/>
    </xf>
    <xf numFmtId="176" fontId="19" fillId="26" borderId="0" applyNumberFormat="0" applyBorder="0" applyAlignment="0" applyProtection="0">
      <alignment vertical="center"/>
    </xf>
    <xf numFmtId="176" fontId="34" fillId="27" borderId="0" applyNumberFormat="0" applyBorder="0" applyAlignment="0" applyProtection="0">
      <alignment vertical="center"/>
    </xf>
    <xf numFmtId="176" fontId="35" fillId="7" borderId="12" applyNumberFormat="0" applyAlignment="0" applyProtection="0">
      <alignment vertical="center"/>
    </xf>
    <xf numFmtId="176" fontId="36" fillId="13" borderId="9" applyNumberFormat="0" applyAlignment="0" applyProtection="0">
      <alignment vertical="center"/>
    </xf>
    <xf numFmtId="176" fontId="37" fillId="0" borderId="0"/>
    <xf numFmtId="176" fontId="38" fillId="0" borderId="0">
      <alignment vertical="center"/>
    </xf>
    <xf numFmtId="176" fontId="39" fillId="0" borderId="0">
      <alignment vertical="center"/>
    </xf>
    <xf numFmtId="176" fontId="40" fillId="0" borderId="0">
      <alignment vertical="center"/>
    </xf>
    <xf numFmtId="176" fontId="38" fillId="0" borderId="0"/>
    <xf numFmtId="176" fontId="17" fillId="28" borderId="13" applyNumberFormat="0" applyFont="0" applyAlignment="0" applyProtection="0">
      <alignment vertical="center"/>
    </xf>
    <xf numFmtId="177" fontId="17" fillId="0" borderId="0">
      <alignment vertical="center"/>
    </xf>
    <xf numFmtId="177" fontId="17" fillId="0" borderId="0">
      <alignment vertical="center"/>
    </xf>
    <xf numFmtId="177" fontId="40" fillId="0" borderId="0"/>
    <xf numFmtId="177" fontId="41" fillId="0" borderId="0"/>
    <xf numFmtId="0" fontId="14" fillId="0" borderId="0">
      <alignment vertical="center"/>
    </xf>
    <xf numFmtId="0" fontId="14" fillId="0" borderId="0">
      <alignment vertical="center"/>
    </xf>
    <xf numFmtId="9" fontId="69" fillId="0" borderId="0" applyFont="0" applyFill="0" applyBorder="0" applyAlignment="0" applyProtection="0">
      <alignment vertical="center"/>
    </xf>
  </cellStyleXfs>
  <cellXfs count="191">
    <xf numFmtId="0" fontId="0" fillId="0" borderId="0" xfId="0">
      <alignment vertical="center"/>
    </xf>
    <xf numFmtId="0" fontId="15" fillId="2" borderId="0" xfId="1" applyFill="1">
      <alignment vertical="center"/>
    </xf>
    <xf numFmtId="0" fontId="15" fillId="0" borderId="0" xfId="1">
      <alignment vertical="center"/>
    </xf>
    <xf numFmtId="0" fontId="3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14" fontId="5" fillId="0" borderId="1" xfId="1" applyNumberFormat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/>
    </xf>
    <xf numFmtId="14" fontId="5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2" fillId="0" borderId="0" xfId="1" applyFont="1">
      <alignment vertical="center"/>
    </xf>
    <xf numFmtId="14" fontId="6" fillId="0" borderId="1" xfId="1" applyNumberFormat="1" applyFont="1" applyBorder="1" applyAlignment="1">
      <alignment horizontal="center" vertical="center" shrinkToFit="1"/>
    </xf>
    <xf numFmtId="14" fontId="6" fillId="0" borderId="1" xfId="1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14" fontId="5" fillId="0" borderId="1" xfId="0" applyNumberFormat="1" applyFont="1" applyBorder="1" applyAlignment="1">
      <alignment horizontal="center" vertical="center"/>
    </xf>
    <xf numFmtId="0" fontId="0" fillId="6" borderId="0" xfId="0" applyFill="1">
      <alignment vertical="center"/>
    </xf>
    <xf numFmtId="0" fontId="3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4" fillId="0" borderId="0" xfId="0" applyFo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14" fontId="5" fillId="0" borderId="14" xfId="1" applyNumberFormat="1" applyFont="1" applyBorder="1" applyAlignment="1">
      <alignment horizontal="center" vertical="center" shrinkToFit="1"/>
    </xf>
    <xf numFmtId="14" fontId="7" fillId="0" borderId="14" xfId="0" applyNumberFormat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3" fillId="0" borderId="0" xfId="0" applyFont="1">
      <alignment vertical="center"/>
    </xf>
    <xf numFmtId="0" fontId="44" fillId="29" borderId="14" xfId="0" applyFont="1" applyFill="1" applyBorder="1">
      <alignment vertical="center"/>
    </xf>
    <xf numFmtId="0" fontId="44" fillId="0" borderId="14" xfId="0" applyFont="1" applyBorder="1">
      <alignment vertical="center"/>
    </xf>
    <xf numFmtId="0" fontId="47" fillId="0" borderId="14" xfId="0" applyFont="1" applyBorder="1">
      <alignment vertical="center"/>
    </xf>
    <xf numFmtId="0" fontId="49" fillId="0" borderId="14" xfId="0" applyFont="1" applyBorder="1">
      <alignment vertical="center"/>
    </xf>
    <xf numFmtId="0" fontId="50" fillId="0" borderId="14" xfId="0" applyFont="1" applyBorder="1">
      <alignment vertical="center"/>
    </xf>
    <xf numFmtId="0" fontId="51" fillId="0" borderId="14" xfId="0" applyFont="1" applyBorder="1">
      <alignment vertical="center"/>
    </xf>
    <xf numFmtId="0" fontId="51" fillId="0" borderId="18" xfId="0" applyFont="1" applyBorder="1">
      <alignment vertical="center"/>
    </xf>
    <xf numFmtId="0" fontId="43" fillId="0" borderId="14" xfId="0" applyFont="1" applyBorder="1">
      <alignment vertical="center"/>
    </xf>
    <xf numFmtId="0" fontId="46" fillId="0" borderId="14" xfId="0" applyFont="1" applyBorder="1">
      <alignment vertical="center"/>
    </xf>
    <xf numFmtId="0" fontId="47" fillId="0" borderId="18" xfId="0" applyFont="1" applyBorder="1">
      <alignment vertical="center"/>
    </xf>
    <xf numFmtId="0" fontId="55" fillId="0" borderId="18" xfId="0" applyFont="1" applyBorder="1">
      <alignment vertical="center"/>
    </xf>
    <xf numFmtId="0" fontId="52" fillId="0" borderId="14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44" fillId="29" borderId="14" xfId="0" applyFont="1" applyFill="1" applyBorder="1" applyAlignment="1">
      <alignment horizontal="center" vertical="center"/>
    </xf>
    <xf numFmtId="0" fontId="43" fillId="29" borderId="14" xfId="0" applyFont="1" applyFill="1" applyBorder="1" applyAlignment="1">
      <alignment horizontal="center" vertical="center"/>
    </xf>
    <xf numFmtId="0" fontId="44" fillId="0" borderId="14" xfId="0" applyFont="1" applyBorder="1" applyAlignment="1">
      <alignment horizontal="center" vertical="center"/>
    </xf>
    <xf numFmtId="14" fontId="56" fillId="5" borderId="1" xfId="51" applyNumberFormat="1" applyFont="1" applyFill="1" applyBorder="1" applyAlignment="1">
      <alignment horizontal="center" vertical="center"/>
    </xf>
    <xf numFmtId="0" fontId="44" fillId="30" borderId="14" xfId="0" applyFont="1" applyFill="1" applyBorder="1" applyAlignment="1">
      <alignment horizontal="center" vertical="center"/>
    </xf>
    <xf numFmtId="0" fontId="44" fillId="30" borderId="1" xfId="0" applyFont="1" applyFill="1" applyBorder="1" applyAlignment="1">
      <alignment horizontal="center" vertical="center"/>
    </xf>
    <xf numFmtId="0" fontId="44" fillId="0" borderId="0" xfId="0" applyFont="1">
      <alignment vertical="center"/>
    </xf>
    <xf numFmtId="0" fontId="57" fillId="0" borderId="0" xfId="0" applyFont="1">
      <alignment vertical="center"/>
    </xf>
    <xf numFmtId="0" fontId="51" fillId="0" borderId="0" xfId="0" applyFont="1">
      <alignment vertical="center"/>
    </xf>
    <xf numFmtId="0" fontId="50" fillId="0" borderId="14" xfId="0" applyFont="1" applyBorder="1" applyAlignment="1">
      <alignment vertical="center" wrapText="1"/>
    </xf>
    <xf numFmtId="0" fontId="57" fillId="0" borderId="0" xfId="0" applyFont="1" applyAlignment="1">
      <alignment vertical="center" wrapText="1"/>
    </xf>
    <xf numFmtId="0" fontId="58" fillId="0" borderId="14" xfId="0" applyFont="1" applyBorder="1">
      <alignment vertical="center"/>
    </xf>
    <xf numFmtId="0" fontId="14" fillId="0" borderId="0" xfId="0" applyFont="1" applyAlignment="1">
      <alignment vertical="center" wrapText="1"/>
    </xf>
    <xf numFmtId="0" fontId="59" fillId="0" borderId="0" xfId="0" applyFont="1">
      <alignment vertical="center"/>
    </xf>
    <xf numFmtId="0" fontId="45" fillId="0" borderId="18" xfId="0" applyFont="1" applyBorder="1">
      <alignment vertical="center"/>
    </xf>
    <xf numFmtId="0" fontId="60" fillId="0" borderId="14" xfId="0" applyFont="1" applyBorder="1">
      <alignment vertical="center"/>
    </xf>
    <xf numFmtId="0" fontId="44" fillId="29" borderId="0" xfId="0" applyFont="1" applyFill="1">
      <alignment vertical="center"/>
    </xf>
    <xf numFmtId="0" fontId="62" fillId="0" borderId="14" xfId="0" applyFont="1" applyBorder="1">
      <alignment vertical="center"/>
    </xf>
    <xf numFmtId="0" fontId="47" fillId="0" borderId="19" xfId="0" applyFont="1" applyBorder="1">
      <alignment vertical="center"/>
    </xf>
    <xf numFmtId="0" fontId="64" fillId="31" borderId="0" xfId="0" applyFont="1" applyFill="1">
      <alignment vertical="center"/>
    </xf>
    <xf numFmtId="0" fontId="63" fillId="0" borderId="0" xfId="0" applyFont="1">
      <alignment vertical="center"/>
    </xf>
    <xf numFmtId="0" fontId="65" fillId="0" borderId="0" xfId="0" applyFont="1">
      <alignment vertical="center"/>
    </xf>
    <xf numFmtId="0" fontId="55" fillId="0" borderId="14" xfId="0" applyFont="1" applyBorder="1">
      <alignment vertical="center"/>
    </xf>
    <xf numFmtId="0" fontId="50" fillId="0" borderId="0" xfId="0" applyFont="1" applyAlignment="1">
      <alignment vertical="center" wrapText="1"/>
    </xf>
    <xf numFmtId="0" fontId="50" fillId="0" borderId="0" xfId="0" applyFont="1">
      <alignment vertical="center"/>
    </xf>
    <xf numFmtId="0" fontId="44" fillId="0" borderId="19" xfId="0" applyFont="1" applyBorder="1">
      <alignment vertical="center"/>
    </xf>
    <xf numFmtId="0" fontId="61" fillId="0" borderId="14" xfId="0" applyFont="1" applyBorder="1">
      <alignment vertical="center"/>
    </xf>
    <xf numFmtId="0" fontId="45" fillId="0" borderId="14" xfId="0" applyFont="1" applyBorder="1">
      <alignment vertical="center"/>
    </xf>
    <xf numFmtId="0" fontId="44" fillId="0" borderId="18" xfId="0" applyFont="1" applyBorder="1">
      <alignment vertical="center"/>
    </xf>
    <xf numFmtId="0" fontId="13" fillId="0" borderId="0" xfId="0" applyFont="1" applyAlignment="1">
      <alignment vertical="center" wrapText="1"/>
    </xf>
    <xf numFmtId="0" fontId="55" fillId="0" borderId="0" xfId="0" applyFont="1">
      <alignment vertical="center"/>
    </xf>
    <xf numFmtId="0" fontId="64" fillId="0" borderId="0" xfId="0" applyFont="1">
      <alignment vertical="center"/>
    </xf>
    <xf numFmtId="0" fontId="66" fillId="0" borderId="2" xfId="0" applyFon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9" fontId="15" fillId="0" borderId="4" xfId="1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5" fillId="0" borderId="4" xfId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14" fontId="7" fillId="4" borderId="1" xfId="0" applyNumberFormat="1" applyFont="1" applyFill="1" applyBorder="1" applyAlignment="1">
      <alignment horizontal="center" vertical="center"/>
    </xf>
    <xf numFmtId="14" fontId="66" fillId="0" borderId="1" xfId="0" applyNumberFormat="1" applyFont="1" applyBorder="1" applyAlignment="1">
      <alignment horizontal="center" vertical="center"/>
    </xf>
    <xf numFmtId="9" fontId="15" fillId="0" borderId="0" xfId="56" applyFont="1">
      <alignment vertical="center"/>
    </xf>
    <xf numFmtId="0" fontId="14" fillId="32" borderId="0" xfId="1" applyFont="1" applyFill="1">
      <alignment vertical="center"/>
    </xf>
    <xf numFmtId="0" fontId="5" fillId="32" borderId="0" xfId="1" applyFont="1" applyFill="1" applyAlignment="1">
      <alignment horizontal="center" vertical="center"/>
    </xf>
    <xf numFmtId="0" fontId="14" fillId="32" borderId="0" xfId="0" applyFont="1" applyFill="1">
      <alignment vertical="center"/>
    </xf>
    <xf numFmtId="0" fontId="66" fillId="0" borderId="1" xfId="1" applyFont="1" applyBorder="1" applyAlignment="1">
      <alignment horizontal="center" vertical="center"/>
    </xf>
    <xf numFmtId="9" fontId="15" fillId="0" borderId="2" xfId="1" applyNumberFormat="1" applyBorder="1" applyAlignment="1">
      <alignment horizontal="center" vertical="center"/>
    </xf>
    <xf numFmtId="9" fontId="15" fillId="0" borderId="4" xfId="1" applyNumberForma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9" fontId="0" fillId="5" borderId="2" xfId="0" applyNumberFormat="1" applyFill="1" applyBorder="1" applyAlignment="1">
      <alignment horizontal="center" vertical="center"/>
    </xf>
    <xf numFmtId="9" fontId="0" fillId="5" borderId="4" xfId="0" applyNumberForma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4" fontId="6" fillId="4" borderId="2" xfId="1" applyNumberFormat="1" applyFont="1" applyFill="1" applyBorder="1" applyAlignment="1">
      <alignment horizontal="center" vertical="center"/>
    </xf>
    <xf numFmtId="14" fontId="6" fillId="4" borderId="4" xfId="1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5" fillId="0" borderId="2" xfId="1" applyBorder="1" applyAlignment="1">
      <alignment horizontal="center" vertical="center"/>
    </xf>
    <xf numFmtId="0" fontId="15" fillId="0" borderId="4" xfId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14" fontId="10" fillId="0" borderId="15" xfId="0" applyNumberFormat="1" applyFont="1" applyBorder="1" applyAlignment="1">
      <alignment horizontal="center" vertical="center"/>
    </xf>
    <xf numFmtId="14" fontId="10" fillId="0" borderId="17" xfId="0" applyNumberFormat="1" applyFont="1" applyBorder="1" applyAlignment="1">
      <alignment horizontal="center" vertical="center"/>
    </xf>
    <xf numFmtId="14" fontId="7" fillId="4" borderId="15" xfId="0" applyNumberFormat="1" applyFont="1" applyFill="1" applyBorder="1" applyAlignment="1">
      <alignment horizontal="center" vertical="center"/>
    </xf>
    <xf numFmtId="14" fontId="7" fillId="4" borderId="17" xfId="0" applyNumberFormat="1" applyFont="1" applyFill="1" applyBorder="1" applyAlignment="1">
      <alignment horizontal="center" vertical="center"/>
    </xf>
    <xf numFmtId="9" fontId="9" fillId="0" borderId="15" xfId="1" applyNumberFormat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9" fontId="9" fillId="0" borderId="2" xfId="1" applyNumberFormat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9" fontId="15" fillId="0" borderId="15" xfId="1" applyNumberFormat="1" applyBorder="1" applyAlignment="1">
      <alignment horizontal="center" vertical="center"/>
    </xf>
    <xf numFmtId="0" fontId="15" fillId="0" borderId="17" xfId="1" applyBorder="1" applyAlignment="1">
      <alignment horizontal="center" vertical="center"/>
    </xf>
    <xf numFmtId="9" fontId="9" fillId="0" borderId="2" xfId="0" applyNumberFormat="1" applyFont="1" applyBorder="1" applyAlignment="1">
      <alignment horizontal="center" vertical="center"/>
    </xf>
    <xf numFmtId="9" fontId="9" fillId="0" borderId="4" xfId="0" applyNumberFormat="1" applyFont="1" applyBorder="1" applyAlignment="1">
      <alignment horizontal="center" vertical="center"/>
    </xf>
    <xf numFmtId="9" fontId="13" fillId="5" borderId="2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15" fillId="0" borderId="3" xfId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7" xfId="1" applyFont="1" applyFill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9" fontId="9" fillId="5" borderId="2" xfId="0" applyNumberFormat="1" applyFont="1" applyFill="1" applyBorder="1" applyAlignment="1">
      <alignment horizontal="center" vertical="center"/>
    </xf>
    <xf numFmtId="9" fontId="9" fillId="5" borderId="4" xfId="0" applyNumberFormat="1" applyFont="1" applyFill="1" applyBorder="1" applyAlignment="1">
      <alignment horizontal="center" vertical="center"/>
    </xf>
    <xf numFmtId="9" fontId="9" fillId="0" borderId="15" xfId="0" applyNumberFormat="1" applyFont="1" applyBorder="1" applyAlignment="1">
      <alignment horizontal="center" vertical="center"/>
    </xf>
    <xf numFmtId="9" fontId="9" fillId="0" borderId="17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66" fillId="0" borderId="2" xfId="0" applyFont="1" applyBorder="1" applyAlignment="1">
      <alignment horizontal="center" vertical="center"/>
    </xf>
    <xf numFmtId="0" fontId="67" fillId="0" borderId="3" xfId="0" applyFont="1" applyBorder="1" applyAlignment="1">
      <alignment horizontal="center" vertical="center"/>
    </xf>
    <xf numFmtId="0" fontId="67" fillId="0" borderId="4" xfId="0" applyFont="1" applyBorder="1" applyAlignment="1">
      <alignment horizontal="center" vertical="center"/>
    </xf>
  </cellXfs>
  <cellStyles count="57">
    <cellStyle name="20% - 强调文字颜色 1 2" xfId="3" xr:uid="{3158CE1C-039F-4BFC-BA43-947889C6A3FC}"/>
    <cellStyle name="20% - 强调文字颜色 2 2" xfId="4" xr:uid="{05FD01AE-904C-4A9F-B3F4-C9806FE98AE6}"/>
    <cellStyle name="20% - 强调文字颜色 3 2" xfId="5" xr:uid="{0F8E2EB8-6432-48BB-BA29-D6E3A4539AEA}"/>
    <cellStyle name="20% - 强调文字颜色 4 2" xfId="6" xr:uid="{B5D5CA31-6C80-46AE-ACBC-73EEA7649C09}"/>
    <cellStyle name="20% - 强调文字颜色 5 2" xfId="7" xr:uid="{205D66AE-2A55-47F1-A8A0-D397BBF325CD}"/>
    <cellStyle name="20% - 强调文字颜色 6 2" xfId="8" xr:uid="{714C0472-A208-4377-9FD1-F2EF011DEDA0}"/>
    <cellStyle name="40% - 强调文字颜色 1 2" xfId="9" xr:uid="{7D8B4952-EEEE-4C1F-8681-35236BCC9A35}"/>
    <cellStyle name="40% - 强调文字颜色 2 2" xfId="10" xr:uid="{DAD83574-FECD-4E6A-8156-3A3FDE0A9CDC}"/>
    <cellStyle name="40% - 强调文字颜色 3 2" xfId="11" xr:uid="{9511D90B-18F6-40A4-95EC-A9363AC7D98C}"/>
    <cellStyle name="40% - 强调文字颜色 6 2" xfId="12" xr:uid="{27173520-0C93-4B45-B29A-4DEACCF7AD0C}"/>
    <cellStyle name="60% - 强调文字颜色 1 2" xfId="13" xr:uid="{D8301810-E541-4722-A381-ED1E3A6C354F}"/>
    <cellStyle name="60% - 强调文字颜色 2 2" xfId="14" xr:uid="{0512F687-9FEB-4377-BBC5-D0C92D4F04BC}"/>
    <cellStyle name="60% - 强调文字颜色 3 2" xfId="15" xr:uid="{F352495E-665B-41DF-93E5-885426351BCB}"/>
    <cellStyle name="60% - 强调文字颜色 4 2" xfId="16" xr:uid="{73E71A25-157D-4184-8307-3FD465899D5B}"/>
    <cellStyle name="60% - 强调文字颜色 5 2" xfId="17" xr:uid="{90589140-C910-4A37-865C-31E5014666BC}"/>
    <cellStyle name="60% - 强调文字颜色 6 2" xfId="18" xr:uid="{CECCE067-69BD-42D8-9784-0A35325BD154}"/>
    <cellStyle name="Normal 90" xfId="19" xr:uid="{A4B8E935-997E-48BD-B9DA-60C0874AEF5F}"/>
    <cellStyle name="百分比" xfId="56" builtinId="5"/>
    <cellStyle name="标题 1 2" xfId="20" xr:uid="{2C3F76C8-36DA-47CF-8DC4-1C0065FC944F}"/>
    <cellStyle name="标题 2 2" xfId="21" xr:uid="{17A5CE05-F3DC-4716-8E60-0213AA7CF2F5}"/>
    <cellStyle name="标题 3 2" xfId="22" xr:uid="{24A0076C-D583-4147-9599-0A4DCBBFEF3E}"/>
    <cellStyle name="标题 4 2" xfId="23" xr:uid="{2DB39566-2374-4253-8D66-0B1ADC4D3B58}"/>
    <cellStyle name="标题 5" xfId="24" xr:uid="{60679285-42ED-43E3-975C-09A5B18BC00C}"/>
    <cellStyle name="差 2" xfId="25" xr:uid="{09246AB7-ECD9-4D05-A3F6-A68BAF2FB2A7}"/>
    <cellStyle name="常规" xfId="0" builtinId="0"/>
    <cellStyle name="常规 2" xfId="1" xr:uid="{00000000-0005-0000-0000-000031000000}"/>
    <cellStyle name="常规 2 2" xfId="26" xr:uid="{BC5682F4-52E9-4163-95A5-37AA093BECC5}"/>
    <cellStyle name="常规 2 3" xfId="51" xr:uid="{196FE62C-982B-4F65-A4F6-DE123D49E685}"/>
    <cellStyle name="常规 2 4" xfId="55" xr:uid="{5AEECA00-9728-4678-942C-3C7FCED2A3F3}"/>
    <cellStyle name="常规 3" xfId="2" xr:uid="{38EF1504-1737-4B75-8B79-2DFBF89C22E3}"/>
    <cellStyle name="常规 4" xfId="27" xr:uid="{E2B681E3-997F-411B-BB0C-FE3234765361}"/>
    <cellStyle name="常规 5" xfId="50" xr:uid="{9BA38F46-7837-40A9-AFED-6F11D037EE0F}"/>
    <cellStyle name="常规 6" xfId="28" xr:uid="{E1972D2E-164F-41B2-8F64-F063FFA4E2D8}"/>
    <cellStyle name="常规 7" xfId="54" xr:uid="{A7D69FB5-59FF-4D6F-9D60-BF95F417CEC5}"/>
    <cellStyle name="超链接 2" xfId="29" xr:uid="{F9B92DBC-29DC-41B2-B4A7-65A07A7A092A}"/>
    <cellStyle name="好 2" xfId="30" xr:uid="{9702BDB7-6589-4B67-804D-6780D0F2DD6A}"/>
    <cellStyle name="汇总 2" xfId="31" xr:uid="{B3C6BC60-C5D9-48D2-AE28-E12273D11718}"/>
    <cellStyle name="计算 2" xfId="32" xr:uid="{3D45AE52-AD50-42B2-B8E6-307976E21A66}"/>
    <cellStyle name="检查单元格 2" xfId="33" xr:uid="{98B0F56A-07BD-4D6E-97CA-FAA869E827DF}"/>
    <cellStyle name="解释性文本 2" xfId="34" xr:uid="{987544C0-EDAC-4EF7-B1A9-D2FFCA8FCA4F}"/>
    <cellStyle name="警告文本 2" xfId="35" xr:uid="{E4093E7C-2AD7-46F0-918E-E23D83E95E91}"/>
    <cellStyle name="链接单元格 2" xfId="36" xr:uid="{8C34C1E6-2DDD-47A7-A2E2-526A00411095}"/>
    <cellStyle name="强调文字颜色 1 2" xfId="37" xr:uid="{40C6CF98-37B0-41E5-BC89-EA2C7AE38B5D}"/>
    <cellStyle name="强调文字颜色 2 2" xfId="38" xr:uid="{EDD3D623-B98C-4DEC-9D75-AC03A71B838B}"/>
    <cellStyle name="强调文字颜色 3 2" xfId="39" xr:uid="{697EA7C2-E7D5-483A-8FAF-1A8BC8E51632}"/>
    <cellStyle name="强调文字颜色 6 2" xfId="40" xr:uid="{A1CE36E4-E632-4D82-9DA2-029F6389AA77}"/>
    <cellStyle name="适中 2" xfId="41" xr:uid="{37F49DF6-2D0A-4807-B0FD-0EBFCF6CECA3}"/>
    <cellStyle name="输出 2" xfId="42" xr:uid="{8ABF675D-B12E-4B38-967C-C2DDE325A274}"/>
    <cellStyle name="输入 2" xfId="43" xr:uid="{89F669FA-E4EA-44C9-AA55-5E8956E03621}"/>
    <cellStyle name="一般 1261" xfId="44" xr:uid="{235398A1-ED47-484C-9754-EAAF2C349173}"/>
    <cellStyle name="一般 1675" xfId="45" xr:uid="{CA5CFA21-B1CD-4D57-ADC8-89D25769D4DE}"/>
    <cellStyle name="一般 291" xfId="46" xr:uid="{17892C28-A8CF-4C99-91C5-F9659F2FCCC0}"/>
    <cellStyle name="一般 5" xfId="47" xr:uid="{32DFA91B-0C72-45EB-8AC2-CBC754CBAE4F}"/>
    <cellStyle name="一般 820" xfId="48" xr:uid="{5EB33437-8601-406B-BF7E-D8850CA0C79A}"/>
    <cellStyle name="一般_2005-03-01 Long Term Schedule-China-1" xfId="52" xr:uid="{1C1FED9A-AFDC-41FA-A4EF-4CF143E3D30F}"/>
    <cellStyle name="注释 2" xfId="49" xr:uid="{7CF895AF-2969-4D61-96CD-E92068EB50AE}"/>
    <cellStyle name="표준_KIS2 LTS 2006" xfId="53" xr:uid="{98DB37BC-A7E2-4E88-93D6-584B679F2F4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51"/>
  <sheetViews>
    <sheetView topLeftCell="A28" zoomScaleNormal="100" workbookViewId="0">
      <selection activeCell="G49" sqref="G49:H49"/>
    </sheetView>
  </sheetViews>
  <sheetFormatPr defaultColWidth="9.90625" defaultRowHeight="14" x14ac:dyDescent="0.25"/>
  <cols>
    <col min="1" max="1" width="9" style="1" customWidth="1"/>
    <col min="2" max="5" width="14.6328125" style="2" customWidth="1"/>
    <col min="6" max="6" width="47.90625" style="2" customWidth="1"/>
    <col min="7" max="8" width="14.6328125" style="2" customWidth="1"/>
    <col min="9" max="16384" width="9.90625" style="2"/>
  </cols>
  <sheetData>
    <row r="1" spans="1:19" ht="54" hidden="1" customHeight="1" x14ac:dyDescent="0.25">
      <c r="A1" s="129" t="s">
        <v>472</v>
      </c>
      <c r="B1" s="130"/>
      <c r="C1" s="130"/>
      <c r="D1" s="130"/>
      <c r="E1" s="130"/>
      <c r="F1" s="130"/>
      <c r="G1" s="130"/>
      <c r="H1" s="130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24" hidden="1" customHeight="1" x14ac:dyDescent="0.25">
      <c r="A2" s="3" t="s">
        <v>1</v>
      </c>
      <c r="B2" s="131" t="s">
        <v>2</v>
      </c>
      <c r="C2" s="132"/>
      <c r="D2" s="131" t="s">
        <v>3</v>
      </c>
      <c r="E2" s="132"/>
      <c r="F2" s="3" t="s">
        <v>4</v>
      </c>
      <c r="G2" s="133" t="s">
        <v>5</v>
      </c>
      <c r="H2" s="134"/>
      <c r="J2" s="11"/>
      <c r="K2" s="11"/>
      <c r="L2" s="11"/>
      <c r="M2" s="11"/>
      <c r="N2" s="11"/>
      <c r="O2" s="11"/>
      <c r="P2" s="11"/>
      <c r="Q2" s="11"/>
    </row>
    <row r="3" spans="1:19" ht="24" hidden="1" customHeight="1" x14ac:dyDescent="0.25">
      <c r="A3" s="4">
        <v>1</v>
      </c>
      <c r="B3" s="6" t="s">
        <v>48</v>
      </c>
      <c r="C3" s="6" t="s">
        <v>194</v>
      </c>
      <c r="D3" s="9">
        <v>45666</v>
      </c>
      <c r="E3" s="9">
        <v>45666</v>
      </c>
      <c r="F3" s="36" t="s">
        <v>247</v>
      </c>
      <c r="G3" s="119"/>
      <c r="H3" s="120"/>
      <c r="J3" s="11"/>
      <c r="K3" s="11"/>
      <c r="L3" s="11"/>
      <c r="M3" s="11"/>
      <c r="N3" s="11"/>
      <c r="O3" s="11"/>
      <c r="P3" s="11"/>
      <c r="Q3" s="11"/>
    </row>
    <row r="4" spans="1:19" ht="24" hidden="1" customHeight="1" x14ac:dyDescent="0.25">
      <c r="A4" s="4">
        <v>2</v>
      </c>
      <c r="B4" s="6" t="s">
        <v>48</v>
      </c>
      <c r="C4" s="6" t="s">
        <v>195</v>
      </c>
      <c r="D4" s="7">
        <v>45680</v>
      </c>
      <c r="E4" s="7">
        <v>45682</v>
      </c>
      <c r="F4" s="8" t="s">
        <v>266</v>
      </c>
      <c r="G4" s="107">
        <v>0.5</v>
      </c>
      <c r="H4" s="120"/>
      <c r="J4" s="11"/>
      <c r="K4" s="11"/>
      <c r="L4" s="11"/>
      <c r="M4" s="11"/>
      <c r="N4" s="11"/>
      <c r="O4" s="11"/>
      <c r="P4" s="11"/>
      <c r="Q4" s="11"/>
    </row>
    <row r="5" spans="1:19" ht="24" hidden="1" customHeight="1" x14ac:dyDescent="0.25">
      <c r="A5" s="4">
        <v>3</v>
      </c>
      <c r="B5" s="6" t="s">
        <v>48</v>
      </c>
      <c r="C5" s="6" t="s">
        <v>196</v>
      </c>
      <c r="D5" s="7">
        <v>45694</v>
      </c>
      <c r="E5" s="7">
        <v>45704</v>
      </c>
      <c r="F5" s="8" t="s">
        <v>267</v>
      </c>
      <c r="G5" s="119"/>
      <c r="H5" s="120"/>
      <c r="J5" s="11"/>
      <c r="K5" s="11"/>
      <c r="L5" s="11"/>
      <c r="M5" s="11"/>
      <c r="N5" s="11"/>
      <c r="O5" s="11"/>
      <c r="P5" s="11"/>
      <c r="Q5" s="11"/>
    </row>
    <row r="6" spans="1:19" ht="24" hidden="1" customHeight="1" x14ac:dyDescent="0.25">
      <c r="A6" s="4">
        <v>4</v>
      </c>
      <c r="B6" s="6" t="s">
        <v>48</v>
      </c>
      <c r="C6" s="6" t="s">
        <v>197</v>
      </c>
      <c r="D6" s="7">
        <v>45708</v>
      </c>
      <c r="E6" s="7">
        <v>45719</v>
      </c>
      <c r="F6" s="8" t="s">
        <v>268</v>
      </c>
      <c r="G6" s="107">
        <v>0</v>
      </c>
      <c r="H6" s="120"/>
      <c r="J6" s="11"/>
      <c r="K6" s="11"/>
      <c r="L6" s="11"/>
      <c r="M6" s="11"/>
      <c r="N6" s="11"/>
      <c r="O6" s="11"/>
      <c r="P6" s="11"/>
      <c r="Q6" s="11"/>
    </row>
    <row r="7" spans="1:19" ht="24" hidden="1" customHeight="1" x14ac:dyDescent="0.25">
      <c r="A7" s="4">
        <v>5</v>
      </c>
      <c r="B7" s="6" t="s">
        <v>48</v>
      </c>
      <c r="C7" s="6" t="s">
        <v>198</v>
      </c>
      <c r="D7" s="7">
        <v>45722</v>
      </c>
      <c r="E7" s="7">
        <v>45735</v>
      </c>
      <c r="F7" s="8" t="s">
        <v>269</v>
      </c>
      <c r="G7" s="107">
        <v>0</v>
      </c>
      <c r="H7" s="120"/>
      <c r="J7" s="11"/>
      <c r="K7" s="11"/>
      <c r="L7" s="11"/>
      <c r="M7" s="11"/>
      <c r="N7" s="11"/>
      <c r="O7" s="11"/>
      <c r="P7" s="11"/>
      <c r="Q7" s="11"/>
    </row>
    <row r="8" spans="1:19" s="21" customFormat="1" ht="24" hidden="1" customHeight="1" x14ac:dyDescent="0.25">
      <c r="A8" s="4">
        <v>6</v>
      </c>
      <c r="B8" s="113" t="s">
        <v>288</v>
      </c>
      <c r="C8" s="114"/>
      <c r="D8" s="114"/>
      <c r="E8" s="114"/>
      <c r="F8" s="114"/>
      <c r="G8" s="151"/>
      <c r="H8" s="152"/>
      <c r="J8" s="23"/>
      <c r="K8" s="23"/>
      <c r="L8" s="23"/>
      <c r="M8" s="23"/>
      <c r="N8" s="23"/>
      <c r="O8" s="23"/>
      <c r="P8" s="23"/>
      <c r="Q8" s="23"/>
    </row>
    <row r="9" spans="1:19" ht="24" hidden="1" customHeight="1" x14ac:dyDescent="0.25">
      <c r="A9" s="4">
        <v>7</v>
      </c>
      <c r="B9" s="6" t="s">
        <v>239</v>
      </c>
      <c r="C9" s="6" t="s">
        <v>199</v>
      </c>
      <c r="D9" s="7">
        <v>45750</v>
      </c>
      <c r="E9" s="7">
        <v>45750</v>
      </c>
      <c r="F9" s="36" t="s">
        <v>247</v>
      </c>
      <c r="G9" s="119"/>
      <c r="H9" s="120"/>
      <c r="J9" s="11"/>
      <c r="K9" s="11"/>
      <c r="L9" s="11"/>
      <c r="M9" s="11"/>
      <c r="N9" s="11"/>
      <c r="O9" s="11"/>
      <c r="P9" s="11"/>
      <c r="Q9" s="11"/>
    </row>
    <row r="10" spans="1:19" ht="24" hidden="1" customHeight="1" x14ac:dyDescent="0.25">
      <c r="A10" s="4">
        <v>8</v>
      </c>
      <c r="B10" s="6" t="s">
        <v>48</v>
      </c>
      <c r="C10" s="6" t="s">
        <v>200</v>
      </c>
      <c r="D10" s="7">
        <v>45764</v>
      </c>
      <c r="E10" s="7">
        <v>45766</v>
      </c>
      <c r="F10" s="8" t="s">
        <v>280</v>
      </c>
      <c r="G10" s="107">
        <v>0.5</v>
      </c>
      <c r="H10" s="120"/>
      <c r="J10" s="11"/>
      <c r="K10" s="11"/>
      <c r="L10" s="11"/>
      <c r="M10" s="11"/>
      <c r="N10" s="11"/>
      <c r="O10" s="11"/>
      <c r="P10" s="11"/>
      <c r="Q10" s="11"/>
    </row>
    <row r="11" spans="1:19" ht="24" hidden="1" customHeight="1" x14ac:dyDescent="0.25">
      <c r="A11" s="4">
        <v>9</v>
      </c>
      <c r="B11" s="6" t="s">
        <v>48</v>
      </c>
      <c r="C11" s="6" t="s">
        <v>201</v>
      </c>
      <c r="D11" s="7">
        <v>45778</v>
      </c>
      <c r="E11" s="7">
        <v>45785</v>
      </c>
      <c r="F11" s="8" t="s">
        <v>281</v>
      </c>
      <c r="G11" s="119"/>
      <c r="H11" s="120"/>
      <c r="J11" s="11"/>
      <c r="K11" s="11"/>
      <c r="L11" s="11"/>
      <c r="M11" s="11"/>
      <c r="N11" s="11"/>
      <c r="O11" s="11"/>
      <c r="P11" s="11"/>
      <c r="Q11" s="11"/>
    </row>
    <row r="12" spans="1:19" customFormat="1" ht="24" hidden="1" customHeight="1" x14ac:dyDescent="0.25">
      <c r="A12" s="4">
        <v>10</v>
      </c>
      <c r="B12" s="113" t="s">
        <v>288</v>
      </c>
      <c r="C12" s="114"/>
      <c r="D12" s="114"/>
      <c r="E12" s="114"/>
      <c r="F12" s="114"/>
      <c r="G12" s="109"/>
      <c r="H12" s="110"/>
    </row>
    <row r="13" spans="1:19" ht="24" hidden="1" customHeight="1" x14ac:dyDescent="0.25">
      <c r="A13" s="4">
        <v>11</v>
      </c>
      <c r="B13" s="6" t="s">
        <v>48</v>
      </c>
      <c r="C13" s="6" t="s">
        <v>202</v>
      </c>
      <c r="D13" s="7">
        <v>45805</v>
      </c>
      <c r="E13" s="7">
        <v>45804</v>
      </c>
      <c r="F13" s="8" t="s">
        <v>283</v>
      </c>
      <c r="G13" s="107">
        <v>0</v>
      </c>
      <c r="H13" s="120"/>
      <c r="J13" s="11"/>
      <c r="K13" s="11"/>
      <c r="L13" s="11"/>
      <c r="M13" s="11"/>
      <c r="N13" s="11"/>
      <c r="O13" s="11"/>
      <c r="P13" s="11"/>
      <c r="Q13" s="11"/>
    </row>
    <row r="14" spans="1:19" ht="24" hidden="1" customHeight="1" x14ac:dyDescent="0.25">
      <c r="A14" s="4">
        <v>12</v>
      </c>
      <c r="B14" s="6" t="s">
        <v>48</v>
      </c>
      <c r="C14" s="6" t="s">
        <v>203</v>
      </c>
      <c r="D14" s="7">
        <v>45820</v>
      </c>
      <c r="E14" s="7">
        <v>45821</v>
      </c>
      <c r="F14" s="8" t="s">
        <v>290</v>
      </c>
      <c r="G14" s="119"/>
      <c r="H14" s="120"/>
      <c r="J14" s="11"/>
      <c r="K14" s="11"/>
      <c r="L14" s="11"/>
      <c r="M14" s="11"/>
      <c r="N14" s="11"/>
      <c r="O14" s="11"/>
      <c r="P14" s="11"/>
      <c r="Q14" s="11"/>
    </row>
    <row r="15" spans="1:19" ht="26.5" hidden="1" customHeight="1" x14ac:dyDescent="0.25">
      <c r="A15" s="4">
        <v>13</v>
      </c>
      <c r="B15" s="8" t="s">
        <v>48</v>
      </c>
      <c r="C15" s="8" t="s">
        <v>216</v>
      </c>
      <c r="D15" s="13">
        <v>45834</v>
      </c>
      <c r="E15" s="13">
        <v>45838</v>
      </c>
      <c r="F15" s="26" t="s">
        <v>295</v>
      </c>
      <c r="G15" s="107">
        <v>0</v>
      </c>
      <c r="H15" s="120"/>
      <c r="J15" s="11"/>
      <c r="K15" s="11"/>
      <c r="L15" s="11"/>
      <c r="M15" s="11"/>
      <c r="N15" s="11"/>
      <c r="O15" s="11"/>
      <c r="P15" s="11"/>
      <c r="Q15" s="11"/>
    </row>
    <row r="16" spans="1:19" ht="24" hidden="1" customHeight="1" x14ac:dyDescent="0.25">
      <c r="A16" s="4">
        <v>14</v>
      </c>
      <c r="B16" s="6" t="s">
        <v>48</v>
      </c>
      <c r="C16" s="6" t="s">
        <v>217</v>
      </c>
      <c r="D16" s="7">
        <v>45848</v>
      </c>
      <c r="E16" s="7">
        <v>45856</v>
      </c>
      <c r="F16" s="8" t="s">
        <v>662</v>
      </c>
      <c r="G16" s="119"/>
      <c r="H16" s="120"/>
      <c r="J16" s="11"/>
      <c r="K16" s="11"/>
      <c r="L16" s="11"/>
      <c r="M16" s="11"/>
      <c r="N16" s="11"/>
      <c r="O16" s="11"/>
      <c r="P16" s="11"/>
      <c r="Q16" s="11"/>
    </row>
    <row r="17" spans="1:19" ht="24" hidden="1" customHeight="1" x14ac:dyDescent="0.25">
      <c r="A17" s="4">
        <v>15</v>
      </c>
      <c r="B17" s="6" t="s">
        <v>44</v>
      </c>
      <c r="C17" s="6" t="s">
        <v>218</v>
      </c>
      <c r="D17" s="7">
        <v>45862</v>
      </c>
      <c r="E17" s="7">
        <v>45870</v>
      </c>
      <c r="F17" s="8" t="s">
        <v>352</v>
      </c>
      <c r="G17" s="149">
        <v>0.5</v>
      </c>
      <c r="H17" s="150"/>
      <c r="J17" s="11"/>
      <c r="K17" s="11"/>
      <c r="L17" s="11"/>
      <c r="M17" s="11"/>
      <c r="N17" s="11"/>
      <c r="O17" s="11"/>
      <c r="P17" s="11"/>
      <c r="Q17" s="11"/>
    </row>
    <row r="18" spans="1:19" ht="24" hidden="1" customHeight="1" x14ac:dyDescent="0.25">
      <c r="A18" s="4">
        <v>16</v>
      </c>
      <c r="B18" s="6" t="s">
        <v>44</v>
      </c>
      <c r="C18" s="6" t="s">
        <v>219</v>
      </c>
      <c r="D18" s="7">
        <v>45876</v>
      </c>
      <c r="E18" s="7">
        <v>45888</v>
      </c>
      <c r="F18" s="8" t="s">
        <v>663</v>
      </c>
      <c r="G18" s="119"/>
      <c r="H18" s="120"/>
      <c r="J18" s="11"/>
      <c r="K18" s="11"/>
      <c r="L18" s="11"/>
      <c r="M18" s="11"/>
      <c r="N18" s="11"/>
      <c r="O18" s="11"/>
      <c r="P18" s="11"/>
      <c r="Q18" s="11"/>
    </row>
    <row r="19" spans="1:19" ht="24" hidden="1" customHeight="1" x14ac:dyDescent="0.25">
      <c r="A19" s="4">
        <v>17</v>
      </c>
      <c r="B19" s="6" t="s">
        <v>44</v>
      </c>
      <c r="C19" s="6" t="s">
        <v>220</v>
      </c>
      <c r="D19" s="7">
        <v>45890</v>
      </c>
      <c r="E19" s="7">
        <v>45904</v>
      </c>
      <c r="F19" s="8" t="s">
        <v>280</v>
      </c>
      <c r="G19" s="107">
        <v>0</v>
      </c>
      <c r="H19" s="120"/>
      <c r="J19" s="11"/>
      <c r="K19" s="11"/>
      <c r="L19" s="11"/>
      <c r="M19" s="11"/>
      <c r="N19" s="11"/>
      <c r="O19" s="11"/>
      <c r="P19" s="11"/>
      <c r="Q19" s="11"/>
    </row>
    <row r="20" spans="1:19" ht="24" hidden="1" customHeight="1" x14ac:dyDescent="0.25">
      <c r="A20" s="4">
        <v>18</v>
      </c>
      <c r="B20" s="6" t="s">
        <v>44</v>
      </c>
      <c r="C20" s="6" t="s">
        <v>221</v>
      </c>
      <c r="D20" s="7">
        <v>45904</v>
      </c>
      <c r="E20" s="7">
        <v>45920</v>
      </c>
      <c r="F20" s="8" t="s">
        <v>268</v>
      </c>
      <c r="G20" s="119"/>
      <c r="H20" s="120"/>
      <c r="J20" s="11"/>
      <c r="K20" s="11"/>
      <c r="L20" s="11"/>
      <c r="M20" s="11"/>
      <c r="N20" s="11"/>
      <c r="O20" s="11"/>
      <c r="P20" s="11"/>
      <c r="Q20" s="11"/>
    </row>
    <row r="21" spans="1:19" ht="24" hidden="1" customHeight="1" x14ac:dyDescent="0.25">
      <c r="A21" s="4">
        <v>19</v>
      </c>
      <c r="B21" s="6" t="s">
        <v>44</v>
      </c>
      <c r="C21" s="6" t="s">
        <v>222</v>
      </c>
      <c r="D21" s="7">
        <v>45918</v>
      </c>
      <c r="E21" s="7">
        <v>45941</v>
      </c>
      <c r="F21" s="8" t="s">
        <v>664</v>
      </c>
      <c r="G21" s="107">
        <v>0</v>
      </c>
      <c r="H21" s="120"/>
      <c r="J21" s="11"/>
      <c r="K21" s="11"/>
      <c r="L21" s="11"/>
      <c r="M21" s="11"/>
      <c r="N21" s="11"/>
      <c r="O21" s="11"/>
      <c r="P21" s="11"/>
      <c r="Q21" s="11"/>
    </row>
    <row r="22" spans="1:19" ht="24" hidden="1" customHeight="1" x14ac:dyDescent="0.25">
      <c r="A22" s="4">
        <v>20</v>
      </c>
      <c r="B22" s="6" t="s">
        <v>44</v>
      </c>
      <c r="C22" s="6" t="s">
        <v>244</v>
      </c>
      <c r="D22" s="7">
        <v>45932</v>
      </c>
      <c r="E22" s="7">
        <v>45957</v>
      </c>
      <c r="F22" s="8" t="s">
        <v>665</v>
      </c>
      <c r="G22" s="107">
        <v>0</v>
      </c>
      <c r="H22" s="120"/>
      <c r="J22" s="11"/>
      <c r="K22" s="11"/>
      <c r="L22" s="11"/>
      <c r="M22" s="11"/>
      <c r="N22" s="11"/>
      <c r="O22" s="11"/>
      <c r="P22" s="11"/>
      <c r="Q22" s="11"/>
    </row>
    <row r="23" spans="1:19" customFormat="1" ht="24" hidden="1" customHeight="1" x14ac:dyDescent="0.25">
      <c r="A23" s="4">
        <v>21</v>
      </c>
      <c r="B23" s="113" t="s">
        <v>317</v>
      </c>
      <c r="C23" s="114"/>
      <c r="D23" s="114"/>
      <c r="E23" s="114"/>
      <c r="F23" s="114"/>
      <c r="G23" s="109"/>
      <c r="H23" s="110"/>
    </row>
    <row r="24" spans="1:19" ht="24" hidden="1" customHeight="1" x14ac:dyDescent="0.25">
      <c r="A24" s="4">
        <v>22</v>
      </c>
      <c r="B24" s="6" t="s">
        <v>303</v>
      </c>
      <c r="C24" s="6" t="s">
        <v>305</v>
      </c>
      <c r="D24" s="7">
        <v>45967</v>
      </c>
      <c r="E24" s="7">
        <v>45972</v>
      </c>
      <c r="F24" s="8" t="s">
        <v>248</v>
      </c>
      <c r="G24" s="119"/>
      <c r="H24" s="120"/>
      <c r="J24" s="11"/>
      <c r="K24" s="11"/>
      <c r="L24" s="11"/>
      <c r="M24" s="11"/>
      <c r="N24" s="11"/>
      <c r="O24" s="11"/>
      <c r="P24" s="11"/>
      <c r="Q24" s="11"/>
    </row>
    <row r="25" spans="1:19" ht="24" hidden="1" customHeight="1" x14ac:dyDescent="0.25">
      <c r="A25" s="4">
        <v>23</v>
      </c>
      <c r="B25" s="6" t="s">
        <v>303</v>
      </c>
      <c r="C25" s="6" t="s">
        <v>306</v>
      </c>
      <c r="D25" s="7">
        <v>45981</v>
      </c>
      <c r="E25" s="7">
        <v>45984</v>
      </c>
      <c r="F25" s="8" t="s">
        <v>666</v>
      </c>
      <c r="G25" s="145">
        <v>0</v>
      </c>
      <c r="H25" s="146"/>
      <c r="J25" s="11"/>
      <c r="K25" s="11"/>
      <c r="L25" s="11"/>
      <c r="M25" s="11"/>
      <c r="N25" s="11"/>
      <c r="O25" s="11"/>
      <c r="P25" s="11"/>
      <c r="Q25" s="11"/>
    </row>
    <row r="26" spans="1:19" ht="24" hidden="1" customHeight="1" x14ac:dyDescent="0.25">
      <c r="A26" s="4">
        <v>24</v>
      </c>
      <c r="B26" s="6" t="s">
        <v>353</v>
      </c>
      <c r="C26" s="6" t="s">
        <v>354</v>
      </c>
      <c r="D26" s="7">
        <v>45995</v>
      </c>
      <c r="E26" s="7">
        <v>46019</v>
      </c>
      <c r="F26" s="8" t="s">
        <v>248</v>
      </c>
      <c r="G26" s="147">
        <v>0</v>
      </c>
      <c r="H26" s="148"/>
      <c r="J26" s="11"/>
      <c r="K26" s="11"/>
      <c r="L26" s="11"/>
      <c r="M26" s="11"/>
      <c r="N26" s="11"/>
      <c r="O26" s="11"/>
      <c r="P26" s="11"/>
      <c r="Q26" s="11"/>
    </row>
    <row r="27" spans="1:19" ht="24.65" hidden="1" customHeight="1" x14ac:dyDescent="0.25">
      <c r="A27" s="10" t="s">
        <v>240</v>
      </c>
      <c r="B27" s="135" t="s">
        <v>987</v>
      </c>
      <c r="C27" s="136"/>
      <c r="D27" s="136"/>
      <c r="E27" s="136"/>
      <c r="F27" s="136"/>
      <c r="G27" s="111">
        <f>2/21</f>
        <v>9.5238095238095233E-2</v>
      </c>
      <c r="H27" s="137"/>
    </row>
    <row r="28" spans="1:19" ht="54" customHeight="1" x14ac:dyDescent="0.25">
      <c r="A28" s="129" t="s">
        <v>992</v>
      </c>
      <c r="B28" s="130"/>
      <c r="C28" s="130"/>
      <c r="D28" s="130"/>
      <c r="E28" s="130"/>
      <c r="F28" s="130"/>
      <c r="G28" s="130"/>
      <c r="H28" s="130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24" customHeight="1" x14ac:dyDescent="0.25">
      <c r="A29" s="3" t="s">
        <v>1</v>
      </c>
      <c r="B29" s="131" t="s">
        <v>2</v>
      </c>
      <c r="C29" s="132"/>
      <c r="D29" s="131" t="s">
        <v>3</v>
      </c>
      <c r="E29" s="132"/>
      <c r="F29" s="3" t="s">
        <v>4</v>
      </c>
      <c r="G29" s="133" t="s">
        <v>5</v>
      </c>
      <c r="H29" s="134"/>
      <c r="J29" s="11"/>
      <c r="K29" s="11"/>
      <c r="L29" s="11"/>
      <c r="M29" s="11"/>
      <c r="N29" s="11"/>
      <c r="O29" s="11"/>
      <c r="P29" s="11"/>
      <c r="Q29" s="11"/>
    </row>
    <row r="30" spans="1:19" ht="24" customHeight="1" x14ac:dyDescent="0.25">
      <c r="A30" s="4">
        <v>1</v>
      </c>
      <c r="B30" s="6" t="s">
        <v>353</v>
      </c>
      <c r="C30" s="6" t="s">
        <v>445</v>
      </c>
      <c r="D30" s="9">
        <v>46009</v>
      </c>
      <c r="E30" s="9">
        <v>46036</v>
      </c>
      <c r="F30" s="8" t="s">
        <v>1107</v>
      </c>
      <c r="G30" s="119"/>
      <c r="H30" s="120"/>
      <c r="J30" s="11"/>
      <c r="K30" s="11"/>
      <c r="L30" s="11"/>
      <c r="M30" s="11"/>
      <c r="N30" s="11"/>
      <c r="O30" s="11"/>
      <c r="P30" s="11"/>
      <c r="Q30" s="11"/>
    </row>
    <row r="31" spans="1:19" ht="24" customHeight="1" x14ac:dyDescent="0.25">
      <c r="A31" s="4">
        <v>2</v>
      </c>
      <c r="B31" s="6" t="s">
        <v>353</v>
      </c>
      <c r="C31" s="6" t="s">
        <v>1003</v>
      </c>
      <c r="D31" s="9">
        <v>46023</v>
      </c>
      <c r="E31" s="9">
        <v>46056</v>
      </c>
      <c r="F31" s="8" t="s">
        <v>1110</v>
      </c>
      <c r="G31" s="119"/>
      <c r="H31" s="120"/>
      <c r="J31" s="11"/>
      <c r="K31" s="11"/>
      <c r="L31" s="11"/>
      <c r="M31" s="11"/>
      <c r="N31" s="11"/>
      <c r="O31" s="11"/>
      <c r="P31" s="11"/>
      <c r="Q31" s="11"/>
    </row>
    <row r="32" spans="1:19" ht="24" customHeight="1" x14ac:dyDescent="0.25">
      <c r="A32" s="4">
        <v>3</v>
      </c>
      <c r="B32" s="6" t="s">
        <v>407</v>
      </c>
      <c r="C32" s="6" t="s">
        <v>1005</v>
      </c>
      <c r="D32" s="9">
        <v>46064</v>
      </c>
      <c r="E32" s="9">
        <v>46066</v>
      </c>
      <c r="F32" s="36" t="s">
        <v>247</v>
      </c>
      <c r="G32" s="119"/>
      <c r="H32" s="120"/>
      <c r="J32" s="11"/>
      <c r="K32" s="11"/>
      <c r="L32" s="11"/>
      <c r="M32" s="11"/>
      <c r="N32" s="11"/>
      <c r="O32" s="11"/>
      <c r="P32" s="11"/>
      <c r="Q32" s="11"/>
    </row>
    <row r="33" spans="1:17" ht="24" customHeight="1" x14ac:dyDescent="0.25">
      <c r="A33" s="4"/>
      <c r="B33" s="138" t="s">
        <v>225</v>
      </c>
      <c r="C33" s="139"/>
      <c r="D33" s="139"/>
      <c r="E33" s="139"/>
      <c r="F33" s="140"/>
      <c r="G33" s="119"/>
      <c r="H33" s="120"/>
      <c r="J33" s="11"/>
      <c r="K33" s="11"/>
      <c r="L33" s="11"/>
      <c r="M33" s="11"/>
      <c r="N33" s="11"/>
      <c r="O33" s="11"/>
      <c r="P33" s="11"/>
      <c r="Q33" s="11"/>
    </row>
    <row r="34" spans="1:17" ht="24" customHeight="1" x14ac:dyDescent="0.25">
      <c r="A34" s="4"/>
      <c r="B34" s="138" t="s">
        <v>225</v>
      </c>
      <c r="C34" s="139"/>
      <c r="D34" s="139"/>
      <c r="E34" s="139"/>
      <c r="F34" s="140"/>
      <c r="G34" s="119"/>
      <c r="H34" s="120"/>
      <c r="J34" s="11"/>
      <c r="K34" s="11"/>
      <c r="L34" s="11"/>
      <c r="M34" s="11"/>
      <c r="N34" s="11"/>
      <c r="O34" s="11"/>
      <c r="P34" s="11"/>
      <c r="Q34" s="11"/>
    </row>
    <row r="35" spans="1:17" ht="24" customHeight="1" x14ac:dyDescent="0.25">
      <c r="A35" s="4"/>
      <c r="B35" s="138" t="s">
        <v>225</v>
      </c>
      <c r="C35" s="139"/>
      <c r="D35" s="139"/>
      <c r="E35" s="139"/>
      <c r="F35" s="140"/>
      <c r="G35" s="119"/>
      <c r="H35" s="120"/>
      <c r="J35" s="11"/>
      <c r="K35" s="11"/>
      <c r="L35" s="11"/>
      <c r="M35" s="11"/>
      <c r="N35" s="11"/>
      <c r="O35" s="11"/>
      <c r="P35" s="11"/>
      <c r="Q35" s="11"/>
    </row>
    <row r="36" spans="1:17" ht="24" customHeight="1" x14ac:dyDescent="0.25">
      <c r="A36" s="4"/>
      <c r="B36" s="138" t="s">
        <v>299</v>
      </c>
      <c r="C36" s="139"/>
      <c r="D36" s="139"/>
      <c r="E36" s="139"/>
      <c r="F36" s="140"/>
      <c r="G36" s="119"/>
      <c r="H36" s="120"/>
      <c r="J36" s="11"/>
      <c r="K36" s="11"/>
      <c r="L36" s="11"/>
      <c r="M36" s="11"/>
      <c r="N36" s="11"/>
      <c r="O36" s="11"/>
      <c r="P36" s="11"/>
      <c r="Q36" s="11"/>
    </row>
    <row r="37" spans="1:17" ht="24" customHeight="1" x14ac:dyDescent="0.25">
      <c r="A37" s="4">
        <v>4</v>
      </c>
      <c r="B37" s="6" t="s">
        <v>1006</v>
      </c>
      <c r="C37" s="6" t="s">
        <v>1008</v>
      </c>
      <c r="D37" s="9">
        <v>46086</v>
      </c>
      <c r="E37" s="9">
        <v>46090</v>
      </c>
      <c r="F37" s="8" t="s">
        <v>1108</v>
      </c>
      <c r="G37" s="119"/>
      <c r="H37" s="120"/>
      <c r="J37" s="11"/>
      <c r="K37" s="11"/>
      <c r="L37" s="11"/>
      <c r="M37" s="11"/>
      <c r="N37" s="11"/>
      <c r="O37" s="11"/>
      <c r="P37" s="11"/>
      <c r="Q37" s="11"/>
    </row>
    <row r="38" spans="1:17" ht="24" customHeight="1" x14ac:dyDescent="0.25">
      <c r="A38" s="4">
        <v>5</v>
      </c>
      <c r="B38" s="6" t="s">
        <v>303</v>
      </c>
      <c r="C38" s="6" t="s">
        <v>1010</v>
      </c>
      <c r="D38" s="9">
        <v>46098</v>
      </c>
      <c r="E38" s="9">
        <v>46107</v>
      </c>
      <c r="F38" s="8" t="s">
        <v>1108</v>
      </c>
      <c r="G38" s="119"/>
      <c r="H38" s="120"/>
      <c r="J38" s="11"/>
      <c r="K38" s="11"/>
      <c r="L38" s="11"/>
      <c r="M38" s="11"/>
      <c r="N38" s="11"/>
      <c r="O38" s="11"/>
      <c r="P38" s="11"/>
      <c r="Q38" s="11"/>
    </row>
    <row r="39" spans="1:17" ht="24" customHeight="1" x14ac:dyDescent="0.25">
      <c r="A39" s="4"/>
      <c r="B39" s="6" t="s">
        <v>303</v>
      </c>
      <c r="C39" s="6" t="s">
        <v>1012</v>
      </c>
      <c r="D39" s="143" t="s">
        <v>299</v>
      </c>
      <c r="E39" s="144"/>
      <c r="F39" s="36"/>
      <c r="G39" s="119"/>
      <c r="H39" s="120"/>
      <c r="J39" s="11"/>
      <c r="K39" s="11"/>
      <c r="L39" s="11"/>
      <c r="M39" s="11"/>
      <c r="N39" s="11"/>
      <c r="O39" s="11"/>
      <c r="P39" s="11"/>
      <c r="Q39" s="11"/>
    </row>
    <row r="40" spans="1:17" ht="24" customHeight="1" x14ac:dyDescent="0.25">
      <c r="A40" s="4"/>
      <c r="B40" s="138" t="s">
        <v>225</v>
      </c>
      <c r="C40" s="139"/>
      <c r="D40" s="139"/>
      <c r="E40" s="139"/>
      <c r="F40" s="140"/>
      <c r="G40" s="119"/>
      <c r="H40" s="120"/>
      <c r="J40" s="11"/>
      <c r="K40" s="11"/>
      <c r="L40" s="11"/>
      <c r="M40" s="11"/>
      <c r="N40" s="11"/>
      <c r="O40" s="11"/>
      <c r="P40" s="11"/>
      <c r="Q40" s="11"/>
    </row>
    <row r="41" spans="1:17" ht="24" customHeight="1" x14ac:dyDescent="0.25">
      <c r="A41" s="4">
        <v>6</v>
      </c>
      <c r="B41" s="6" t="s">
        <v>1014</v>
      </c>
      <c r="C41" s="6" t="s">
        <v>1016</v>
      </c>
      <c r="D41" s="9">
        <v>46135</v>
      </c>
      <c r="E41" s="9">
        <v>46139</v>
      </c>
      <c r="F41" s="8" t="s">
        <v>1108</v>
      </c>
      <c r="G41" s="119"/>
      <c r="H41" s="120"/>
      <c r="J41" s="11"/>
      <c r="K41" s="11"/>
      <c r="L41" s="11"/>
      <c r="M41" s="11"/>
      <c r="N41" s="11"/>
      <c r="O41" s="11"/>
      <c r="P41" s="11"/>
      <c r="Q41" s="11"/>
    </row>
    <row r="42" spans="1:17" ht="24" customHeight="1" x14ac:dyDescent="0.25">
      <c r="A42" s="4">
        <v>7</v>
      </c>
      <c r="B42" s="6" t="s">
        <v>1018</v>
      </c>
      <c r="C42" s="6" t="s">
        <v>1020</v>
      </c>
      <c r="D42" s="9">
        <v>46149</v>
      </c>
      <c r="E42" s="9">
        <v>46153</v>
      </c>
      <c r="F42" s="8" t="s">
        <v>1108</v>
      </c>
      <c r="G42" s="119"/>
      <c r="H42" s="120"/>
      <c r="J42" s="11"/>
      <c r="K42" s="11"/>
      <c r="L42" s="11"/>
      <c r="M42" s="11"/>
      <c r="N42" s="11"/>
      <c r="O42" s="11"/>
      <c r="P42" s="11"/>
      <c r="Q42" s="11"/>
    </row>
    <row r="43" spans="1:17" ht="24" customHeight="1" x14ac:dyDescent="0.25">
      <c r="A43" s="4">
        <v>8</v>
      </c>
      <c r="B43" s="6" t="s">
        <v>1018</v>
      </c>
      <c r="C43" s="6" t="s">
        <v>1021</v>
      </c>
      <c r="D43" s="9">
        <v>46163</v>
      </c>
      <c r="E43" s="9">
        <v>46179</v>
      </c>
      <c r="F43" s="8" t="s">
        <v>1109</v>
      </c>
      <c r="G43" s="119"/>
      <c r="H43" s="120"/>
      <c r="J43" s="11"/>
      <c r="K43" s="11"/>
      <c r="L43" s="11"/>
      <c r="M43" s="11"/>
      <c r="N43" s="11"/>
      <c r="O43" s="11"/>
      <c r="P43" s="11"/>
      <c r="Q43" s="11"/>
    </row>
    <row r="44" spans="1:17" ht="24" customHeight="1" x14ac:dyDescent="0.25">
      <c r="A44" s="4">
        <v>9</v>
      </c>
      <c r="B44" s="6" t="s">
        <v>1018</v>
      </c>
      <c r="C44" s="6" t="s">
        <v>1022</v>
      </c>
      <c r="D44" s="9">
        <v>46177</v>
      </c>
      <c r="E44" s="9">
        <v>46198</v>
      </c>
      <c r="F44" s="8" t="s">
        <v>1111</v>
      </c>
      <c r="G44" s="119"/>
      <c r="H44" s="120"/>
      <c r="J44" s="11"/>
      <c r="K44" s="11"/>
      <c r="L44" s="11"/>
      <c r="M44" s="11"/>
      <c r="N44" s="11"/>
      <c r="O44" s="11"/>
      <c r="P44" s="11"/>
      <c r="Q44" s="11"/>
    </row>
    <row r="45" spans="1:17" ht="24" customHeight="1" x14ac:dyDescent="0.25">
      <c r="A45" s="4"/>
      <c r="B45" s="138" t="s">
        <v>225</v>
      </c>
      <c r="C45" s="139"/>
      <c r="D45" s="139"/>
      <c r="E45" s="139"/>
      <c r="F45" s="140"/>
      <c r="G45" s="119"/>
      <c r="H45" s="120"/>
      <c r="J45" s="11"/>
      <c r="K45" s="11"/>
      <c r="L45" s="11"/>
      <c r="M45" s="11"/>
      <c r="N45" s="11"/>
      <c r="O45" s="11"/>
      <c r="P45" s="11"/>
      <c r="Q45" s="11"/>
    </row>
    <row r="46" spans="1:17" ht="24" customHeight="1" x14ac:dyDescent="0.25">
      <c r="A46" s="4">
        <v>11</v>
      </c>
      <c r="B46" s="6" t="s">
        <v>1013</v>
      </c>
      <c r="C46" s="6" t="s">
        <v>1040</v>
      </c>
      <c r="D46" s="9">
        <v>46200</v>
      </c>
      <c r="E46" s="101">
        <v>46209</v>
      </c>
      <c r="F46" s="36"/>
      <c r="G46" s="119"/>
      <c r="H46" s="120"/>
      <c r="J46" s="11"/>
      <c r="K46" s="11"/>
      <c r="L46" s="11"/>
      <c r="M46" s="11"/>
      <c r="N46" s="11"/>
      <c r="O46" s="11"/>
      <c r="P46" s="11"/>
      <c r="Q46" s="11"/>
    </row>
    <row r="47" spans="1:17" ht="24" hidden="1" customHeight="1" x14ac:dyDescent="0.25">
      <c r="A47" s="4">
        <v>16</v>
      </c>
      <c r="B47" s="6"/>
      <c r="C47" s="6"/>
      <c r="D47" s="9"/>
      <c r="E47" s="9"/>
      <c r="F47" s="36"/>
      <c r="G47" s="119"/>
      <c r="H47" s="120"/>
      <c r="J47" s="11"/>
      <c r="K47" s="11"/>
      <c r="L47" s="11"/>
      <c r="M47" s="11"/>
      <c r="N47" s="11"/>
      <c r="O47" s="11"/>
      <c r="P47" s="11"/>
      <c r="Q47" s="11"/>
    </row>
    <row r="48" spans="1:17" ht="24" hidden="1" customHeight="1" x14ac:dyDescent="0.25">
      <c r="A48" s="4">
        <v>17</v>
      </c>
      <c r="B48" s="6"/>
      <c r="C48" s="6"/>
      <c r="D48" s="9"/>
      <c r="E48" s="9"/>
      <c r="F48" s="36"/>
      <c r="G48" s="119"/>
      <c r="H48" s="120"/>
      <c r="J48" s="11"/>
      <c r="K48" s="11"/>
      <c r="L48" s="11"/>
      <c r="M48" s="11"/>
      <c r="N48" s="11"/>
      <c r="O48" s="11"/>
      <c r="P48" s="11"/>
      <c r="Q48" s="11"/>
    </row>
    <row r="49" spans="1:9" ht="24.65" customHeight="1" x14ac:dyDescent="0.25">
      <c r="A49" s="10" t="s">
        <v>240</v>
      </c>
      <c r="B49" s="135" t="s">
        <v>1147</v>
      </c>
      <c r="C49" s="136"/>
      <c r="D49" s="136"/>
      <c r="E49" s="136"/>
      <c r="F49" s="136"/>
      <c r="G49" s="153">
        <f>1/9</f>
        <v>0.1111111111111111</v>
      </c>
      <c r="H49" s="154"/>
      <c r="I49" s="102">
        <f>3/21</f>
        <v>0.14285714285714285</v>
      </c>
    </row>
    <row r="51" spans="1:9" x14ac:dyDescent="0.25">
      <c r="B51" s="103" t="s">
        <v>1098</v>
      </c>
      <c r="C51" s="103" t="s">
        <v>1099</v>
      </c>
    </row>
  </sheetData>
  <mergeCells count="65">
    <mergeCell ref="B49:F49"/>
    <mergeCell ref="G49:H49"/>
    <mergeCell ref="B33:F33"/>
    <mergeCell ref="G33:H33"/>
    <mergeCell ref="B34:F34"/>
    <mergeCell ref="B35:F35"/>
    <mergeCell ref="B36:F36"/>
    <mergeCell ref="D39:E39"/>
    <mergeCell ref="G44:H44"/>
    <mergeCell ref="G46:H46"/>
    <mergeCell ref="G47:H47"/>
    <mergeCell ref="G48:H48"/>
    <mergeCell ref="B40:F40"/>
    <mergeCell ref="G40:H40"/>
    <mergeCell ref="G43:H43"/>
    <mergeCell ref="B45:F45"/>
    <mergeCell ref="G4:H4"/>
    <mergeCell ref="A1:H1"/>
    <mergeCell ref="B2:C2"/>
    <mergeCell ref="D2:E2"/>
    <mergeCell ref="G2:H2"/>
    <mergeCell ref="G3:H3"/>
    <mergeCell ref="B12:F12"/>
    <mergeCell ref="G12:H12"/>
    <mergeCell ref="G5:H5"/>
    <mergeCell ref="G6:H6"/>
    <mergeCell ref="G7:H7"/>
    <mergeCell ref="G9:H9"/>
    <mergeCell ref="B8:F8"/>
    <mergeCell ref="G8:H8"/>
    <mergeCell ref="G10:H10"/>
    <mergeCell ref="G11:H11"/>
    <mergeCell ref="G13:H13"/>
    <mergeCell ref="G27:H27"/>
    <mergeCell ref="G14:H14"/>
    <mergeCell ref="G15:H15"/>
    <mergeCell ref="G16:H16"/>
    <mergeCell ref="G17:H17"/>
    <mergeCell ref="G18:H18"/>
    <mergeCell ref="G19:H19"/>
    <mergeCell ref="B27:F27"/>
    <mergeCell ref="G20:H20"/>
    <mergeCell ref="G21:H21"/>
    <mergeCell ref="G22:H22"/>
    <mergeCell ref="G24:H24"/>
    <mergeCell ref="G25:H25"/>
    <mergeCell ref="G26:H26"/>
    <mergeCell ref="B23:F23"/>
    <mergeCell ref="G23:H23"/>
    <mergeCell ref="A28:H28"/>
    <mergeCell ref="B29:C29"/>
    <mergeCell ref="D29:E29"/>
    <mergeCell ref="G29:H29"/>
    <mergeCell ref="G30:H30"/>
    <mergeCell ref="G45:H45"/>
    <mergeCell ref="G31:H31"/>
    <mergeCell ref="G32:H32"/>
    <mergeCell ref="G34:H34"/>
    <mergeCell ref="G35:H35"/>
    <mergeCell ref="G42:H42"/>
    <mergeCell ref="G36:H36"/>
    <mergeCell ref="G37:H37"/>
    <mergeCell ref="G38:H38"/>
    <mergeCell ref="G39:H39"/>
    <mergeCell ref="G41:H41"/>
  </mergeCells>
  <phoneticPr fontId="16" type="noConversion"/>
  <conditionalFormatting sqref="A1:H1">
    <cfRule type="colorScale" priority="61">
      <colorScale>
        <cfvo type="min"/>
        <cfvo type="max"/>
        <color theme="6" tint="0.59999389629810485"/>
        <color theme="6" tint="0.59999389629810485"/>
      </colorScale>
    </cfRule>
  </conditionalFormatting>
  <conditionalFormatting sqref="A28:H28">
    <cfRule type="colorScale" priority="63">
      <colorScale>
        <cfvo type="min"/>
        <cfvo type="max"/>
        <color theme="6" tint="0.59999389629810485"/>
        <color theme="6" tint="0.59999389629810485"/>
      </colorScale>
    </cfRule>
  </conditionalFormatting>
  <pageMargins left="0.7" right="0.7" top="0.75" bottom="0.75" header="0.3" footer="0.3"/>
  <pageSetup paperSize="9" orientation="portrait" horizontalDpi="2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7"/>
  <sheetViews>
    <sheetView topLeftCell="A50" zoomScaleNormal="100" workbookViewId="0">
      <selection activeCell="D60" sqref="D60"/>
    </sheetView>
  </sheetViews>
  <sheetFormatPr defaultColWidth="9" defaultRowHeight="14" x14ac:dyDescent="0.25"/>
  <cols>
    <col min="1" max="5" width="14.6328125" customWidth="1"/>
    <col min="6" max="6" width="50.08984375" customWidth="1"/>
    <col min="7" max="8" width="14.6328125" customWidth="1"/>
    <col min="9" max="14" width="14.6328125" hidden="1" customWidth="1"/>
    <col min="15" max="16" width="14.6328125" customWidth="1"/>
  </cols>
  <sheetData>
    <row r="1" spans="1:27" ht="54" hidden="1" customHeight="1" x14ac:dyDescent="0.25">
      <c r="A1" s="121" t="s">
        <v>0</v>
      </c>
      <c r="B1" s="122"/>
      <c r="C1" s="122"/>
      <c r="D1" s="122"/>
      <c r="E1" s="122"/>
      <c r="F1" s="122"/>
      <c r="G1" s="122"/>
      <c r="H1" s="122"/>
      <c r="I1" s="162"/>
      <c r="J1" s="162"/>
      <c r="K1" s="162"/>
      <c r="L1" s="162"/>
      <c r="M1" s="162"/>
      <c r="N1" s="162"/>
      <c r="O1" s="122"/>
      <c r="P1" s="122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 ht="24" hidden="1" customHeight="1" x14ac:dyDescent="0.25">
      <c r="A2" s="18" t="s">
        <v>1</v>
      </c>
      <c r="B2" s="123" t="s">
        <v>2</v>
      </c>
      <c r="C2" s="124"/>
      <c r="D2" s="123" t="s">
        <v>3</v>
      </c>
      <c r="E2" s="124"/>
      <c r="F2" s="123" t="s">
        <v>4</v>
      </c>
      <c r="G2" s="163"/>
      <c r="H2" s="163"/>
      <c r="I2" s="44"/>
      <c r="J2" s="44"/>
      <c r="K2" s="44"/>
      <c r="L2" s="44"/>
      <c r="M2" s="44"/>
      <c r="N2" s="44"/>
      <c r="O2" s="125" t="s">
        <v>5</v>
      </c>
      <c r="P2" s="126"/>
      <c r="R2" s="15"/>
      <c r="S2" s="15"/>
      <c r="T2" s="15"/>
      <c r="U2" s="15"/>
      <c r="V2" s="15"/>
      <c r="W2" s="15"/>
      <c r="X2" s="15"/>
      <c r="Y2" s="15"/>
    </row>
    <row r="3" spans="1:27" ht="24" hidden="1" customHeight="1" x14ac:dyDescent="0.25">
      <c r="A3" s="19">
        <v>1</v>
      </c>
      <c r="B3" s="20" t="s">
        <v>6</v>
      </c>
      <c r="C3" s="20" t="s">
        <v>7</v>
      </c>
      <c r="D3" s="16">
        <v>45556</v>
      </c>
      <c r="E3" s="16">
        <v>45559</v>
      </c>
      <c r="F3" s="159" t="s">
        <v>8</v>
      </c>
      <c r="G3" s="118"/>
      <c r="H3" s="128"/>
      <c r="I3" s="28"/>
      <c r="J3" s="28"/>
      <c r="K3" s="28"/>
      <c r="L3" s="28"/>
      <c r="M3" s="28"/>
      <c r="N3" s="28"/>
      <c r="O3" s="109">
        <v>1</v>
      </c>
      <c r="P3" s="128"/>
      <c r="R3" s="15"/>
      <c r="S3" s="15"/>
      <c r="T3" s="15"/>
      <c r="U3" s="15"/>
      <c r="V3" s="15"/>
      <c r="W3" s="15"/>
      <c r="X3" s="15"/>
      <c r="Y3" s="15"/>
    </row>
    <row r="4" spans="1:27" ht="24" hidden="1" customHeight="1" x14ac:dyDescent="0.25">
      <c r="A4" s="19">
        <v>2</v>
      </c>
      <c r="B4" s="20" t="s">
        <v>6</v>
      </c>
      <c r="C4" s="20" t="s">
        <v>9</v>
      </c>
      <c r="D4" s="16">
        <v>45570</v>
      </c>
      <c r="E4" s="16">
        <v>45571</v>
      </c>
      <c r="F4" s="159" t="s">
        <v>10</v>
      </c>
      <c r="G4" s="118"/>
      <c r="H4" s="128"/>
      <c r="I4" s="28"/>
      <c r="J4" s="28"/>
      <c r="K4" s="28"/>
      <c r="L4" s="28"/>
      <c r="M4" s="28"/>
      <c r="N4" s="28"/>
      <c r="O4" s="127"/>
      <c r="P4" s="128"/>
    </row>
    <row r="5" spans="1:27" ht="24" hidden="1" customHeight="1" x14ac:dyDescent="0.25">
      <c r="A5" s="19">
        <v>3</v>
      </c>
      <c r="B5" s="20" t="s">
        <v>6</v>
      </c>
      <c r="C5" s="20" t="s">
        <v>11</v>
      </c>
      <c r="D5" s="16">
        <v>45584</v>
      </c>
      <c r="E5" s="16">
        <v>45585</v>
      </c>
      <c r="F5" s="159" t="s">
        <v>12</v>
      </c>
      <c r="G5" s="118"/>
      <c r="H5" s="128"/>
      <c r="I5" s="28"/>
      <c r="J5" s="28"/>
      <c r="K5" s="28"/>
      <c r="L5" s="28"/>
      <c r="M5" s="28"/>
      <c r="N5" s="28"/>
      <c r="O5" s="109">
        <v>0</v>
      </c>
      <c r="P5" s="128"/>
    </row>
    <row r="6" spans="1:27" ht="24" hidden="1" customHeight="1" x14ac:dyDescent="0.25">
      <c r="A6" s="19">
        <v>4</v>
      </c>
      <c r="B6" s="20" t="s">
        <v>6</v>
      </c>
      <c r="C6" s="20" t="s">
        <v>13</v>
      </c>
      <c r="D6" s="16">
        <v>45598</v>
      </c>
      <c r="E6" s="16">
        <v>45598</v>
      </c>
      <c r="F6" s="159" t="s">
        <v>14</v>
      </c>
      <c r="G6" s="118"/>
      <c r="H6" s="128"/>
      <c r="I6" s="28"/>
      <c r="J6" s="28"/>
      <c r="K6" s="28"/>
      <c r="L6" s="28"/>
      <c r="M6" s="28"/>
      <c r="N6" s="28"/>
      <c r="O6" s="127"/>
      <c r="P6" s="128"/>
    </row>
    <row r="7" spans="1:27" ht="24" hidden="1" customHeight="1" x14ac:dyDescent="0.25">
      <c r="A7" s="19">
        <v>5</v>
      </c>
      <c r="B7" s="20" t="s">
        <v>6</v>
      </c>
      <c r="C7" s="20" t="s">
        <v>15</v>
      </c>
      <c r="D7" s="16">
        <v>45612</v>
      </c>
      <c r="E7" s="16">
        <v>45612</v>
      </c>
      <c r="F7" s="159" t="s">
        <v>14</v>
      </c>
      <c r="G7" s="118"/>
      <c r="H7" s="128"/>
      <c r="I7" s="28"/>
      <c r="J7" s="28"/>
      <c r="K7" s="28"/>
      <c r="L7" s="28"/>
      <c r="M7" s="28"/>
      <c r="N7" s="28"/>
      <c r="O7" s="127"/>
      <c r="P7" s="128"/>
    </row>
    <row r="8" spans="1:27" ht="24" hidden="1" customHeight="1" x14ac:dyDescent="0.25">
      <c r="A8" s="19">
        <v>6</v>
      </c>
      <c r="B8" s="20" t="s">
        <v>6</v>
      </c>
      <c r="C8" s="20" t="s">
        <v>16</v>
      </c>
      <c r="D8" s="16">
        <v>45626</v>
      </c>
      <c r="E8" s="16">
        <v>45627</v>
      </c>
      <c r="F8" s="159" t="s">
        <v>17</v>
      </c>
      <c r="G8" s="118"/>
      <c r="H8" s="128"/>
      <c r="I8" s="28"/>
      <c r="J8" s="28"/>
      <c r="K8" s="28"/>
      <c r="L8" s="28"/>
      <c r="M8" s="28"/>
      <c r="N8" s="28"/>
      <c r="O8" s="109">
        <v>0.66</v>
      </c>
      <c r="P8" s="128"/>
    </row>
    <row r="9" spans="1:27" ht="24" hidden="1" customHeight="1" x14ac:dyDescent="0.25">
      <c r="A9" s="19">
        <v>7</v>
      </c>
      <c r="B9" s="20" t="s">
        <v>6</v>
      </c>
      <c r="C9" s="20" t="s">
        <v>18</v>
      </c>
      <c r="D9" s="16">
        <v>45640</v>
      </c>
      <c r="E9" s="16">
        <v>45641</v>
      </c>
      <c r="F9" s="159" t="s">
        <v>17</v>
      </c>
      <c r="G9" s="118"/>
      <c r="H9" s="128"/>
      <c r="I9" s="28"/>
      <c r="J9" s="28"/>
      <c r="K9" s="28"/>
      <c r="L9" s="28"/>
      <c r="M9" s="28"/>
      <c r="N9" s="28"/>
      <c r="O9" s="186"/>
      <c r="P9" s="161"/>
    </row>
    <row r="10" spans="1:27" ht="24" hidden="1" customHeight="1" x14ac:dyDescent="0.25">
      <c r="A10" s="19" t="s">
        <v>19</v>
      </c>
      <c r="B10" s="127" t="s">
        <v>20</v>
      </c>
      <c r="C10" s="118"/>
      <c r="D10" s="118"/>
      <c r="E10" s="118"/>
      <c r="F10" s="118"/>
      <c r="G10" s="118"/>
      <c r="H10" s="128"/>
      <c r="I10" s="28"/>
      <c r="J10" s="28"/>
      <c r="K10" s="28"/>
      <c r="L10" s="28"/>
      <c r="M10" s="28"/>
      <c r="N10" s="28"/>
      <c r="O10" s="111">
        <v>0.38</v>
      </c>
      <c r="P10" s="137"/>
    </row>
    <row r="11" spans="1:27" ht="54" hidden="1" customHeight="1" x14ac:dyDescent="0.25">
      <c r="A11" s="121" t="s">
        <v>481</v>
      </c>
      <c r="B11" s="122"/>
      <c r="C11" s="122"/>
      <c r="D11" s="122"/>
      <c r="E11" s="122"/>
      <c r="F11" s="122"/>
      <c r="G11" s="122"/>
      <c r="H11" s="122"/>
      <c r="I11" s="162"/>
      <c r="J11" s="162"/>
      <c r="K11" s="162"/>
      <c r="L11" s="162"/>
      <c r="M11" s="162"/>
      <c r="N11" s="162"/>
      <c r="O11" s="122"/>
      <c r="P11" s="122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spans="1:27" ht="24" hidden="1" customHeight="1" x14ac:dyDescent="0.25">
      <c r="A12" s="18" t="s">
        <v>1</v>
      </c>
      <c r="B12" s="123" t="s">
        <v>2</v>
      </c>
      <c r="C12" s="124"/>
      <c r="D12" s="123" t="s">
        <v>3</v>
      </c>
      <c r="E12" s="124"/>
      <c r="F12" s="123" t="s">
        <v>4</v>
      </c>
      <c r="G12" s="163"/>
      <c r="H12" s="163"/>
      <c r="I12" s="168" t="s">
        <v>302</v>
      </c>
      <c r="J12" s="164"/>
      <c r="K12" s="164"/>
      <c r="L12" s="164"/>
      <c r="M12" s="164"/>
      <c r="N12" s="169"/>
      <c r="O12" s="125" t="s">
        <v>5</v>
      </c>
      <c r="P12" s="126"/>
      <c r="R12" s="15"/>
      <c r="S12" s="15"/>
      <c r="T12" s="15"/>
      <c r="U12" s="15"/>
      <c r="V12" s="15"/>
      <c r="W12" s="15"/>
      <c r="X12" s="15"/>
      <c r="Y12" s="15"/>
    </row>
    <row r="13" spans="1:27" ht="24" hidden="1" customHeight="1" x14ac:dyDescent="0.25">
      <c r="A13" s="19">
        <v>1</v>
      </c>
      <c r="B13" s="20" t="s">
        <v>6</v>
      </c>
      <c r="C13" s="20" t="s">
        <v>193</v>
      </c>
      <c r="D13" s="16">
        <v>45654</v>
      </c>
      <c r="E13" s="16">
        <v>45658</v>
      </c>
      <c r="F13" s="159" t="s">
        <v>245</v>
      </c>
      <c r="G13" s="118"/>
      <c r="H13" s="128"/>
      <c r="I13" s="45"/>
      <c r="J13" s="45"/>
      <c r="K13" s="45"/>
      <c r="L13" s="45"/>
      <c r="M13" s="45"/>
      <c r="N13" s="45"/>
      <c r="O13" s="186"/>
      <c r="P13" s="161"/>
    </row>
    <row r="14" spans="1:27" ht="24" hidden="1" customHeight="1" x14ac:dyDescent="0.25">
      <c r="A14" s="19">
        <v>2</v>
      </c>
      <c r="B14" s="20" t="s">
        <v>6</v>
      </c>
      <c r="C14" s="20" t="s">
        <v>194</v>
      </c>
      <c r="D14" s="16">
        <v>45668</v>
      </c>
      <c r="E14" s="16">
        <f>E13+14</f>
        <v>45672</v>
      </c>
      <c r="F14" s="159" t="s">
        <v>246</v>
      </c>
      <c r="G14" s="118"/>
      <c r="H14" s="128"/>
      <c r="I14" s="45"/>
      <c r="J14" s="45"/>
      <c r="K14" s="45"/>
      <c r="L14" s="45"/>
      <c r="M14" s="45"/>
      <c r="N14" s="45"/>
      <c r="O14" s="186"/>
      <c r="P14" s="161"/>
    </row>
    <row r="15" spans="1:27" ht="24" hidden="1" customHeight="1" x14ac:dyDescent="0.25">
      <c r="A15" s="19">
        <v>3</v>
      </c>
      <c r="B15" s="20" t="s">
        <v>6</v>
      </c>
      <c r="C15" s="20" t="s">
        <v>195</v>
      </c>
      <c r="D15" s="16">
        <v>45682</v>
      </c>
      <c r="E15" s="16">
        <v>45688</v>
      </c>
      <c r="F15" s="159" t="s">
        <v>245</v>
      </c>
      <c r="G15" s="118"/>
      <c r="H15" s="128"/>
      <c r="I15" s="45"/>
      <c r="J15" s="45"/>
      <c r="K15" s="45"/>
      <c r="L15" s="45"/>
      <c r="M15" s="45"/>
      <c r="N15" s="45"/>
      <c r="O15" s="109">
        <v>0</v>
      </c>
      <c r="P15" s="128"/>
    </row>
    <row r="16" spans="1:27" ht="24" hidden="1" customHeight="1" x14ac:dyDescent="0.25">
      <c r="A16" s="19">
        <v>4</v>
      </c>
      <c r="B16" s="113" t="s">
        <v>90</v>
      </c>
      <c r="C16" s="114"/>
      <c r="D16" s="114"/>
      <c r="E16" s="114"/>
      <c r="F16" s="114"/>
      <c r="G16" s="114"/>
      <c r="H16" s="175"/>
      <c r="I16" s="45"/>
      <c r="J16" s="45"/>
      <c r="K16" s="45"/>
      <c r="L16" s="45"/>
      <c r="M16" s="45"/>
      <c r="N16" s="45"/>
      <c r="O16" s="109"/>
      <c r="P16" s="110"/>
    </row>
    <row r="17" spans="1:16" ht="24" hidden="1" customHeight="1" x14ac:dyDescent="0.25">
      <c r="A17" s="19">
        <v>5</v>
      </c>
      <c r="B17" s="20" t="s">
        <v>6</v>
      </c>
      <c r="C17" s="20" t="s">
        <v>196</v>
      </c>
      <c r="D17" s="16">
        <v>45703</v>
      </c>
      <c r="E17" s="16">
        <v>45703</v>
      </c>
      <c r="F17" s="113" t="s">
        <v>247</v>
      </c>
      <c r="G17" s="160"/>
      <c r="H17" s="161"/>
      <c r="I17" s="45"/>
      <c r="J17" s="45"/>
      <c r="K17" s="45"/>
      <c r="L17" s="45"/>
      <c r="M17" s="45"/>
      <c r="N17" s="45"/>
      <c r="O17" s="109">
        <v>1</v>
      </c>
      <c r="P17" s="128"/>
    </row>
    <row r="18" spans="1:16" ht="24" hidden="1" customHeight="1" x14ac:dyDescent="0.25">
      <c r="A18" s="19">
        <v>6</v>
      </c>
      <c r="B18" s="20" t="s">
        <v>6</v>
      </c>
      <c r="C18" s="20" t="s">
        <v>197</v>
      </c>
      <c r="D18" s="16">
        <v>45717</v>
      </c>
      <c r="E18" s="16">
        <f t="shared" ref="E18" si="0">E17+14</f>
        <v>45717</v>
      </c>
      <c r="F18" s="113" t="s">
        <v>247</v>
      </c>
      <c r="G18" s="160"/>
      <c r="H18" s="161"/>
      <c r="I18" s="45"/>
      <c r="J18" s="45"/>
      <c r="K18" s="45"/>
      <c r="L18" s="45"/>
      <c r="M18" s="45"/>
      <c r="N18" s="45"/>
      <c r="O18" s="186"/>
      <c r="P18" s="161"/>
    </row>
    <row r="19" spans="1:16" ht="24" hidden="1" customHeight="1" x14ac:dyDescent="0.25">
      <c r="A19" s="19">
        <v>7</v>
      </c>
      <c r="B19" s="20" t="s">
        <v>6</v>
      </c>
      <c r="C19" s="20" t="s">
        <v>198</v>
      </c>
      <c r="D19" s="16">
        <v>45731</v>
      </c>
      <c r="E19" s="16">
        <v>45731</v>
      </c>
      <c r="F19" s="113" t="s">
        <v>247</v>
      </c>
      <c r="G19" s="160"/>
      <c r="H19" s="161"/>
      <c r="I19" s="45"/>
      <c r="J19" s="45"/>
      <c r="K19" s="45"/>
      <c r="L19" s="45"/>
      <c r="M19" s="45"/>
      <c r="N19" s="45"/>
      <c r="O19" s="186"/>
      <c r="P19" s="161"/>
    </row>
    <row r="20" spans="1:16" ht="24" hidden="1" customHeight="1" x14ac:dyDescent="0.25">
      <c r="A20" s="19">
        <v>8</v>
      </c>
      <c r="B20" s="20" t="s">
        <v>6</v>
      </c>
      <c r="C20" s="20" t="s">
        <v>199</v>
      </c>
      <c r="D20" s="16">
        <v>45745</v>
      </c>
      <c r="E20" s="16">
        <v>45745</v>
      </c>
      <c r="F20" s="113" t="s">
        <v>247</v>
      </c>
      <c r="G20" s="160"/>
      <c r="H20" s="161"/>
      <c r="I20" s="45"/>
      <c r="J20" s="45"/>
      <c r="K20" s="45"/>
      <c r="L20" s="45"/>
      <c r="M20" s="45"/>
      <c r="N20" s="45"/>
      <c r="O20" s="109">
        <v>1</v>
      </c>
      <c r="P20" s="128"/>
    </row>
    <row r="21" spans="1:16" ht="24" hidden="1" customHeight="1" x14ac:dyDescent="0.25">
      <c r="A21" s="19">
        <v>9</v>
      </c>
      <c r="B21" s="20" t="s">
        <v>6</v>
      </c>
      <c r="C21" s="20" t="s">
        <v>200</v>
      </c>
      <c r="D21" s="16">
        <v>45759</v>
      </c>
      <c r="E21" s="16">
        <v>45758</v>
      </c>
      <c r="F21" s="113" t="s">
        <v>247</v>
      </c>
      <c r="G21" s="160"/>
      <c r="H21" s="161"/>
      <c r="I21" s="45"/>
      <c r="J21" s="45"/>
      <c r="K21" s="45"/>
      <c r="L21" s="45"/>
      <c r="M21" s="45"/>
      <c r="N21" s="45"/>
      <c r="O21" s="186"/>
      <c r="P21" s="161"/>
    </row>
    <row r="22" spans="1:16" ht="24" hidden="1" customHeight="1" x14ac:dyDescent="0.25">
      <c r="A22" s="19">
        <v>10</v>
      </c>
      <c r="B22" s="20" t="s">
        <v>6</v>
      </c>
      <c r="C22" s="20" t="s">
        <v>201</v>
      </c>
      <c r="D22" s="16">
        <v>45773</v>
      </c>
      <c r="E22" s="16">
        <v>45773</v>
      </c>
      <c r="F22" s="113" t="s">
        <v>247</v>
      </c>
      <c r="G22" s="160"/>
      <c r="H22" s="161"/>
      <c r="I22" s="45"/>
      <c r="J22" s="45"/>
      <c r="K22" s="45"/>
      <c r="L22" s="45"/>
      <c r="M22" s="45"/>
      <c r="N22" s="45"/>
      <c r="O22" s="109">
        <v>1</v>
      </c>
      <c r="P22" s="128"/>
    </row>
    <row r="23" spans="1:16" ht="24" hidden="1" customHeight="1" x14ac:dyDescent="0.25">
      <c r="A23" s="19">
        <v>11</v>
      </c>
      <c r="B23" s="20" t="s">
        <v>6</v>
      </c>
      <c r="C23" s="20" t="s">
        <v>202</v>
      </c>
      <c r="D23" s="16">
        <v>45787</v>
      </c>
      <c r="E23" s="16">
        <v>45789</v>
      </c>
      <c r="F23" s="159" t="s">
        <v>278</v>
      </c>
      <c r="G23" s="118"/>
      <c r="H23" s="128"/>
      <c r="I23" s="28"/>
      <c r="J23" s="28"/>
      <c r="K23" s="28"/>
      <c r="L23" s="28"/>
      <c r="M23" s="28"/>
      <c r="N23" s="28"/>
      <c r="O23" s="186"/>
      <c r="P23" s="161"/>
    </row>
    <row r="24" spans="1:16" ht="24" hidden="1" customHeight="1" x14ac:dyDescent="0.25">
      <c r="A24" s="19">
        <v>12</v>
      </c>
      <c r="B24" s="20" t="s">
        <v>6</v>
      </c>
      <c r="C24" s="20" t="s">
        <v>203</v>
      </c>
      <c r="D24" s="16">
        <v>45801</v>
      </c>
      <c r="E24" s="16">
        <v>45803</v>
      </c>
      <c r="F24" s="159" t="s">
        <v>282</v>
      </c>
      <c r="G24" s="118"/>
      <c r="H24" s="128"/>
      <c r="I24" s="28"/>
      <c r="J24" s="28"/>
      <c r="K24" s="28"/>
      <c r="L24" s="28"/>
      <c r="M24" s="28"/>
      <c r="N24" s="28"/>
      <c r="O24" s="109">
        <v>0</v>
      </c>
      <c r="P24" s="128"/>
    </row>
    <row r="25" spans="1:16" ht="24" hidden="1" customHeight="1" x14ac:dyDescent="0.25">
      <c r="A25" s="19">
        <v>13</v>
      </c>
      <c r="B25" s="20" t="s">
        <v>6</v>
      </c>
      <c r="C25" s="20" t="s">
        <v>216</v>
      </c>
      <c r="D25" s="16">
        <v>45815</v>
      </c>
      <c r="E25" s="16">
        <v>45817</v>
      </c>
      <c r="F25" s="159" t="s">
        <v>246</v>
      </c>
      <c r="G25" s="118"/>
      <c r="H25" s="128"/>
      <c r="I25" s="28"/>
      <c r="J25" s="28"/>
      <c r="K25" s="28"/>
      <c r="L25" s="28"/>
      <c r="M25" s="28"/>
      <c r="N25" s="28"/>
      <c r="O25" s="186"/>
      <c r="P25" s="161"/>
    </row>
    <row r="26" spans="1:16" ht="24" hidden="1" customHeight="1" x14ac:dyDescent="0.25">
      <c r="A26" s="19">
        <v>14</v>
      </c>
      <c r="B26" s="20" t="s">
        <v>6</v>
      </c>
      <c r="C26" s="20" t="s">
        <v>217</v>
      </c>
      <c r="D26" s="16">
        <v>45829</v>
      </c>
      <c r="E26" s="16">
        <v>45832</v>
      </c>
      <c r="F26" s="159" t="s">
        <v>291</v>
      </c>
      <c r="G26" s="118"/>
      <c r="H26" s="128"/>
      <c r="I26" s="45"/>
      <c r="J26" s="45"/>
      <c r="K26" s="45"/>
      <c r="L26" s="45"/>
      <c r="M26" s="45"/>
      <c r="N26" s="45"/>
      <c r="O26" s="109">
        <v>0</v>
      </c>
      <c r="P26" s="128"/>
    </row>
    <row r="27" spans="1:16" ht="24" hidden="1" customHeight="1" x14ac:dyDescent="0.25">
      <c r="A27" s="19">
        <v>15</v>
      </c>
      <c r="B27" s="22" t="s">
        <v>6</v>
      </c>
      <c r="C27" s="22" t="s">
        <v>218</v>
      </c>
      <c r="D27" s="14">
        <v>45843</v>
      </c>
      <c r="E27" s="14">
        <v>45848</v>
      </c>
      <c r="F27" s="157" t="s">
        <v>695</v>
      </c>
      <c r="G27" s="180"/>
      <c r="H27" s="181"/>
      <c r="I27" s="45"/>
      <c r="J27" s="45"/>
      <c r="K27" s="45"/>
      <c r="L27" s="45"/>
      <c r="M27" s="45"/>
      <c r="N27" s="45"/>
      <c r="O27" s="109"/>
      <c r="P27" s="128"/>
    </row>
    <row r="28" spans="1:16" ht="24" hidden="1" customHeight="1" x14ac:dyDescent="0.25">
      <c r="A28" s="19">
        <v>16</v>
      </c>
      <c r="B28" s="20" t="s">
        <v>6</v>
      </c>
      <c r="C28" s="20" t="s">
        <v>219</v>
      </c>
      <c r="D28" s="16">
        <v>45857</v>
      </c>
      <c r="E28" s="16">
        <v>45862</v>
      </c>
      <c r="F28" s="159" t="s">
        <v>696</v>
      </c>
      <c r="G28" s="118"/>
      <c r="H28" s="128"/>
      <c r="I28" s="45"/>
      <c r="J28" s="45"/>
      <c r="K28" s="45"/>
      <c r="L28" s="45"/>
      <c r="M28" s="45"/>
      <c r="N28" s="45"/>
      <c r="O28" s="109">
        <v>0</v>
      </c>
      <c r="P28" s="128"/>
    </row>
    <row r="29" spans="1:16" ht="24" hidden="1" customHeight="1" x14ac:dyDescent="0.25">
      <c r="A29" s="19">
        <v>17</v>
      </c>
      <c r="B29" s="20" t="s">
        <v>6</v>
      </c>
      <c r="C29" s="20" t="s">
        <v>220</v>
      </c>
      <c r="D29" s="16">
        <v>45871</v>
      </c>
      <c r="E29" s="16">
        <v>45875</v>
      </c>
      <c r="F29" s="159" t="s">
        <v>686</v>
      </c>
      <c r="G29" s="118"/>
      <c r="H29" s="128"/>
      <c r="I29" s="45"/>
      <c r="J29" s="45"/>
      <c r="K29" s="45"/>
      <c r="L29" s="45"/>
      <c r="M29" s="45"/>
      <c r="N29" s="45"/>
      <c r="O29" s="109"/>
      <c r="P29" s="128"/>
    </row>
    <row r="30" spans="1:16" ht="24" hidden="1" customHeight="1" x14ac:dyDescent="0.25">
      <c r="A30" s="19">
        <v>18</v>
      </c>
      <c r="B30" s="20" t="s">
        <v>71</v>
      </c>
      <c r="C30" s="20" t="s">
        <v>340</v>
      </c>
      <c r="D30" s="16">
        <v>45885</v>
      </c>
      <c r="E30" s="16">
        <v>45885</v>
      </c>
      <c r="F30" s="113" t="s">
        <v>497</v>
      </c>
      <c r="G30" s="160"/>
      <c r="H30" s="161"/>
      <c r="I30" s="45"/>
      <c r="J30" s="45"/>
      <c r="K30" s="45"/>
      <c r="L30" s="45"/>
      <c r="M30" s="45"/>
      <c r="N30" s="45"/>
      <c r="O30" s="109"/>
      <c r="P30" s="128"/>
    </row>
    <row r="31" spans="1:16" ht="24" hidden="1" customHeight="1" x14ac:dyDescent="0.25">
      <c r="A31" s="19">
        <v>19</v>
      </c>
      <c r="B31" s="20" t="s">
        <v>71</v>
      </c>
      <c r="C31" s="20" t="s">
        <v>341</v>
      </c>
      <c r="D31" s="16">
        <v>45899</v>
      </c>
      <c r="E31" s="16">
        <v>45899</v>
      </c>
      <c r="F31" s="113" t="s">
        <v>247</v>
      </c>
      <c r="G31" s="160"/>
      <c r="H31" s="161"/>
      <c r="I31" s="45"/>
      <c r="J31" s="45"/>
      <c r="K31" s="45"/>
      <c r="L31" s="45"/>
      <c r="M31" s="45"/>
      <c r="N31" s="45"/>
      <c r="O31" s="109">
        <f>2/3</f>
        <v>0.66666666666666663</v>
      </c>
      <c r="P31" s="128"/>
    </row>
    <row r="32" spans="1:16" ht="24" hidden="1" customHeight="1" x14ac:dyDescent="0.25">
      <c r="A32" s="19">
        <v>20</v>
      </c>
      <c r="B32" s="20" t="s">
        <v>71</v>
      </c>
      <c r="C32" s="20" t="s">
        <v>342</v>
      </c>
      <c r="D32" s="16">
        <v>45913</v>
      </c>
      <c r="E32" s="16">
        <v>45913</v>
      </c>
      <c r="F32" s="113" t="s">
        <v>247</v>
      </c>
      <c r="G32" s="160"/>
      <c r="H32" s="161"/>
      <c r="I32" s="45"/>
      <c r="J32" s="45"/>
      <c r="K32" s="45"/>
      <c r="L32" s="45"/>
      <c r="M32" s="45"/>
      <c r="N32" s="45"/>
      <c r="O32" s="109"/>
      <c r="P32" s="128"/>
    </row>
    <row r="33" spans="1:19" ht="24" hidden="1" customHeight="1" x14ac:dyDescent="0.25">
      <c r="A33" s="19">
        <v>21</v>
      </c>
      <c r="B33" s="20" t="s">
        <v>85</v>
      </c>
      <c r="C33" s="20" t="s">
        <v>217</v>
      </c>
      <c r="D33" s="16">
        <v>45927</v>
      </c>
      <c r="E33" s="16">
        <v>45939</v>
      </c>
      <c r="F33" s="188" t="s">
        <v>248</v>
      </c>
      <c r="G33" s="189"/>
      <c r="H33" s="190"/>
      <c r="I33" s="45"/>
      <c r="J33" s="45"/>
      <c r="K33" s="45"/>
      <c r="L33" s="45"/>
      <c r="M33" s="45"/>
      <c r="N33" s="45"/>
      <c r="O33" s="109">
        <f>1/1</f>
        <v>1</v>
      </c>
      <c r="P33" s="128"/>
    </row>
    <row r="34" spans="1:19" ht="24" hidden="1" customHeight="1" x14ac:dyDescent="0.25">
      <c r="A34" s="19">
        <v>22</v>
      </c>
      <c r="B34" s="20" t="s">
        <v>85</v>
      </c>
      <c r="C34" s="20" t="s">
        <v>218</v>
      </c>
      <c r="D34" s="16">
        <v>45941</v>
      </c>
      <c r="E34" s="16">
        <v>45954</v>
      </c>
      <c r="F34" s="159" t="s">
        <v>697</v>
      </c>
      <c r="G34" s="118"/>
      <c r="H34" s="128"/>
      <c r="I34" s="45"/>
      <c r="J34" s="45"/>
      <c r="K34" s="45"/>
      <c r="L34" s="45"/>
      <c r="M34" s="45"/>
      <c r="N34" s="45"/>
      <c r="O34" s="109"/>
      <c r="P34" s="128"/>
    </row>
    <row r="35" spans="1:19" ht="24" hidden="1" customHeight="1" x14ac:dyDescent="0.25">
      <c r="A35" s="19">
        <v>23</v>
      </c>
      <c r="B35" s="20" t="s">
        <v>85</v>
      </c>
      <c r="C35" s="20" t="s">
        <v>219</v>
      </c>
      <c r="D35" s="16">
        <v>45955</v>
      </c>
      <c r="E35" s="16">
        <v>45970</v>
      </c>
      <c r="F35" s="159" t="s">
        <v>698</v>
      </c>
      <c r="G35" s="118"/>
      <c r="H35" s="128"/>
      <c r="I35" s="45"/>
      <c r="J35" s="45"/>
      <c r="K35" s="45"/>
      <c r="L35" s="45"/>
      <c r="M35" s="45"/>
      <c r="N35" s="45"/>
      <c r="O35" s="109">
        <v>0</v>
      </c>
      <c r="P35" s="128"/>
    </row>
    <row r="36" spans="1:19" ht="24" hidden="1" customHeight="1" x14ac:dyDescent="0.25">
      <c r="A36" s="19">
        <v>24</v>
      </c>
      <c r="B36" s="20" t="s">
        <v>85</v>
      </c>
      <c r="C36" s="20" t="s">
        <v>220</v>
      </c>
      <c r="D36" s="16">
        <v>45969</v>
      </c>
      <c r="E36" s="16">
        <v>45987</v>
      </c>
      <c r="F36" s="159" t="s">
        <v>699</v>
      </c>
      <c r="G36" s="118"/>
      <c r="H36" s="128"/>
      <c r="I36" s="45"/>
      <c r="J36" s="45"/>
      <c r="K36" s="45"/>
      <c r="L36" s="45"/>
      <c r="M36" s="45"/>
      <c r="N36" s="45"/>
      <c r="O36" s="109"/>
      <c r="P36" s="128"/>
    </row>
    <row r="37" spans="1:19" ht="24" hidden="1" customHeight="1" x14ac:dyDescent="0.25">
      <c r="A37" s="19">
        <v>25</v>
      </c>
      <c r="B37" s="113" t="s">
        <v>225</v>
      </c>
      <c r="C37" s="114"/>
      <c r="D37" s="114"/>
      <c r="E37" s="114"/>
      <c r="F37" s="114"/>
      <c r="G37" s="114"/>
      <c r="H37" s="114"/>
      <c r="I37" s="25"/>
      <c r="J37" s="25"/>
      <c r="K37" s="109"/>
      <c r="L37" s="110"/>
      <c r="O37" s="127"/>
      <c r="P37" s="128"/>
    </row>
    <row r="38" spans="1:19" ht="24" hidden="1" customHeight="1" x14ac:dyDescent="0.25">
      <c r="A38" s="19">
        <v>26</v>
      </c>
      <c r="B38" s="20" t="s">
        <v>85</v>
      </c>
      <c r="C38" s="20" t="s">
        <v>221</v>
      </c>
      <c r="D38" s="16">
        <v>45990</v>
      </c>
      <c r="E38" s="16">
        <v>46001</v>
      </c>
      <c r="F38" s="159" t="s">
        <v>700</v>
      </c>
      <c r="G38" s="118"/>
      <c r="H38" s="128"/>
      <c r="I38" s="45"/>
      <c r="J38" s="45"/>
      <c r="K38" s="45"/>
      <c r="L38" s="45"/>
      <c r="M38" s="45"/>
      <c r="N38" s="45"/>
      <c r="O38" s="109">
        <v>0</v>
      </c>
      <c r="P38" s="128"/>
    </row>
    <row r="39" spans="1:19" ht="24" hidden="1" customHeight="1" x14ac:dyDescent="0.25">
      <c r="A39" s="19">
        <v>27</v>
      </c>
      <c r="B39" s="20" t="s">
        <v>451</v>
      </c>
      <c r="C39" s="20" t="s">
        <v>473</v>
      </c>
      <c r="D39" s="16">
        <v>46012</v>
      </c>
      <c r="E39" s="16">
        <v>46016</v>
      </c>
      <c r="F39" s="113" t="s">
        <v>989</v>
      </c>
      <c r="G39" s="160"/>
      <c r="H39" s="161"/>
      <c r="I39" s="59"/>
      <c r="J39" s="59"/>
      <c r="K39" s="59"/>
      <c r="L39" s="59"/>
      <c r="M39" s="59"/>
      <c r="N39" s="59"/>
      <c r="O39" s="109">
        <v>1</v>
      </c>
      <c r="P39" s="128"/>
    </row>
    <row r="40" spans="1:19" ht="24" hidden="1" customHeight="1" x14ac:dyDescent="0.25">
      <c r="A40" s="19" t="s">
        <v>19</v>
      </c>
      <c r="B40" s="117" t="s">
        <v>990</v>
      </c>
      <c r="C40" s="166"/>
      <c r="D40" s="166"/>
      <c r="E40" s="166"/>
      <c r="F40" s="166"/>
      <c r="G40" s="166"/>
      <c r="H40" s="187"/>
      <c r="I40" s="29"/>
      <c r="J40" s="29"/>
      <c r="K40" s="29"/>
      <c r="L40" s="29"/>
      <c r="M40" s="29"/>
      <c r="N40" s="29"/>
      <c r="O40" s="111">
        <f>10/25</f>
        <v>0.4</v>
      </c>
      <c r="P40" s="112"/>
    </row>
    <row r="41" spans="1:19" s="2" customFormat="1" ht="54" customHeight="1" x14ac:dyDescent="0.25">
      <c r="A41" s="129" t="s">
        <v>999</v>
      </c>
      <c r="B41" s="130"/>
      <c r="C41" s="130"/>
      <c r="D41" s="130"/>
      <c r="E41" s="130"/>
      <c r="F41" s="130"/>
      <c r="G41" s="130"/>
      <c r="H41" s="130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s="2" customFormat="1" ht="24" customHeight="1" x14ac:dyDescent="0.25">
      <c r="A42" s="3" t="s">
        <v>1</v>
      </c>
      <c r="B42" s="131" t="s">
        <v>2</v>
      </c>
      <c r="C42" s="132"/>
      <c r="D42" s="131" t="s">
        <v>3</v>
      </c>
      <c r="E42" s="132"/>
      <c r="F42" s="3" t="s">
        <v>4</v>
      </c>
      <c r="G42" s="133" t="s">
        <v>5</v>
      </c>
      <c r="H42" s="134"/>
      <c r="J42" s="11"/>
      <c r="K42" s="11"/>
      <c r="L42" s="11"/>
      <c r="M42" s="11"/>
      <c r="N42" s="11"/>
      <c r="O42" s="11"/>
      <c r="P42" s="11"/>
      <c r="Q42" s="11"/>
    </row>
    <row r="43" spans="1:19" s="2" customFormat="1" ht="24" customHeight="1" x14ac:dyDescent="0.25">
      <c r="A43" s="4">
        <v>1</v>
      </c>
      <c r="B43" s="6" t="s">
        <v>82</v>
      </c>
      <c r="C43" s="6" t="s">
        <v>325</v>
      </c>
      <c r="D43" s="9">
        <v>46018</v>
      </c>
      <c r="E43" s="9">
        <v>46025</v>
      </c>
      <c r="F43" s="8" t="s">
        <v>1136</v>
      </c>
      <c r="G43" s="119"/>
      <c r="H43" s="120"/>
      <c r="J43" s="11"/>
      <c r="K43" s="11"/>
      <c r="L43" s="11"/>
      <c r="M43" s="11"/>
      <c r="N43" s="11"/>
      <c r="O43" s="11"/>
      <c r="P43" s="11"/>
      <c r="Q43" s="11"/>
    </row>
    <row r="44" spans="1:19" s="2" customFormat="1" ht="24" customHeight="1" x14ac:dyDescent="0.25">
      <c r="A44" s="4"/>
      <c r="B44" s="138" t="s">
        <v>225</v>
      </c>
      <c r="C44" s="139"/>
      <c r="D44" s="139"/>
      <c r="E44" s="139"/>
      <c r="F44" s="140"/>
      <c r="G44" s="119"/>
      <c r="H44" s="120"/>
      <c r="J44" s="11"/>
      <c r="K44" s="11"/>
      <c r="L44" s="11"/>
      <c r="M44" s="11"/>
      <c r="N44" s="11"/>
      <c r="O44" s="11"/>
      <c r="P44" s="11"/>
      <c r="Q44" s="11"/>
    </row>
    <row r="45" spans="1:19" s="2" customFormat="1" ht="24" customHeight="1" x14ac:dyDescent="0.25">
      <c r="A45" s="4">
        <v>2</v>
      </c>
      <c r="B45" s="6" t="s">
        <v>82</v>
      </c>
      <c r="C45" s="6" t="s">
        <v>1002</v>
      </c>
      <c r="D45" s="9">
        <v>46039</v>
      </c>
      <c r="E45" s="9">
        <v>46038</v>
      </c>
      <c r="F45" s="36" t="s">
        <v>247</v>
      </c>
      <c r="G45" s="119"/>
      <c r="H45" s="120"/>
      <c r="J45" s="11"/>
      <c r="K45" s="11"/>
      <c r="L45" s="11"/>
      <c r="M45" s="11"/>
      <c r="N45" s="11"/>
      <c r="O45" s="11"/>
      <c r="P45" s="11"/>
      <c r="Q45" s="11"/>
    </row>
    <row r="46" spans="1:19" s="2" customFormat="1" ht="24" customHeight="1" x14ac:dyDescent="0.25">
      <c r="A46" s="4">
        <v>3</v>
      </c>
      <c r="B46" s="6" t="s">
        <v>82</v>
      </c>
      <c r="C46" s="6" t="s">
        <v>1029</v>
      </c>
      <c r="D46" s="9">
        <v>46053</v>
      </c>
      <c r="E46" s="9">
        <v>46052</v>
      </c>
      <c r="F46" s="36" t="s">
        <v>247</v>
      </c>
      <c r="G46" s="119"/>
      <c r="H46" s="120"/>
      <c r="J46" s="11"/>
      <c r="K46" s="11"/>
      <c r="L46" s="11"/>
      <c r="M46" s="11"/>
      <c r="N46" s="11"/>
      <c r="O46" s="11"/>
      <c r="P46" s="11"/>
      <c r="Q46" s="11"/>
    </row>
    <row r="47" spans="1:19" s="2" customFormat="1" ht="24" customHeight="1" x14ac:dyDescent="0.25">
      <c r="A47" s="4">
        <v>4</v>
      </c>
      <c r="B47" s="6" t="s">
        <v>82</v>
      </c>
      <c r="C47" s="6" t="s">
        <v>1030</v>
      </c>
      <c r="D47" s="9">
        <v>46067</v>
      </c>
      <c r="E47" s="9">
        <v>46071</v>
      </c>
      <c r="F47" s="8" t="s">
        <v>1137</v>
      </c>
      <c r="G47" s="119"/>
      <c r="H47" s="120"/>
      <c r="J47" s="11"/>
      <c r="K47" s="11"/>
      <c r="L47" s="11"/>
      <c r="M47" s="11"/>
      <c r="N47" s="11"/>
      <c r="O47" s="11"/>
      <c r="P47" s="11"/>
      <c r="Q47" s="11"/>
    </row>
    <row r="48" spans="1:19" s="2" customFormat="1" ht="24" customHeight="1" x14ac:dyDescent="0.25">
      <c r="A48" s="4"/>
      <c r="B48" s="6" t="s">
        <v>82</v>
      </c>
      <c r="C48" s="6" t="s">
        <v>1004</v>
      </c>
      <c r="D48" s="100" t="s">
        <v>137</v>
      </c>
      <c r="E48" s="100"/>
      <c r="F48" s="36"/>
      <c r="G48" s="119"/>
      <c r="H48" s="120"/>
      <c r="J48" s="11"/>
      <c r="K48" s="11"/>
      <c r="L48" s="11"/>
      <c r="M48" s="11"/>
      <c r="N48" s="11"/>
      <c r="O48" s="11"/>
      <c r="P48" s="11"/>
      <c r="Q48" s="11"/>
    </row>
    <row r="49" spans="1:17" s="2" customFormat="1" ht="24" customHeight="1" x14ac:dyDescent="0.25">
      <c r="A49" s="4">
        <v>5</v>
      </c>
      <c r="B49" s="6" t="s">
        <v>82</v>
      </c>
      <c r="C49" s="6" t="s">
        <v>1012</v>
      </c>
      <c r="D49" s="9">
        <v>46095</v>
      </c>
      <c r="E49" s="9">
        <v>46099</v>
      </c>
      <c r="F49" s="8" t="s">
        <v>1138</v>
      </c>
      <c r="G49" s="119"/>
      <c r="H49" s="120"/>
      <c r="J49" s="11"/>
      <c r="K49" s="11"/>
      <c r="L49" s="11"/>
      <c r="M49" s="11"/>
      <c r="N49" s="11"/>
      <c r="O49" s="11"/>
      <c r="P49" s="11"/>
      <c r="Q49" s="11"/>
    </row>
    <row r="50" spans="1:17" s="2" customFormat="1" ht="24" customHeight="1" x14ac:dyDescent="0.25">
      <c r="A50" s="4">
        <v>6</v>
      </c>
      <c r="B50" s="6" t="s">
        <v>82</v>
      </c>
      <c r="C50" s="6" t="s">
        <v>1031</v>
      </c>
      <c r="D50" s="9">
        <v>46109</v>
      </c>
      <c r="E50" s="9">
        <v>46112</v>
      </c>
      <c r="F50" s="8" t="s">
        <v>1139</v>
      </c>
      <c r="G50" s="119"/>
      <c r="H50" s="120"/>
      <c r="J50" s="11"/>
      <c r="K50" s="11"/>
      <c r="L50" s="11"/>
      <c r="M50" s="11"/>
      <c r="N50" s="11"/>
      <c r="O50" s="11"/>
      <c r="P50" s="11"/>
      <c r="Q50" s="11"/>
    </row>
    <row r="51" spans="1:17" s="2" customFormat="1" ht="24" customHeight="1" x14ac:dyDescent="0.25">
      <c r="A51" s="4">
        <v>7</v>
      </c>
      <c r="B51" s="6" t="s">
        <v>82</v>
      </c>
      <c r="C51" s="6" t="s">
        <v>1032</v>
      </c>
      <c r="D51" s="9">
        <v>46123</v>
      </c>
      <c r="E51" s="9">
        <v>46125</v>
      </c>
      <c r="F51" s="8" t="s">
        <v>1140</v>
      </c>
      <c r="G51" s="119"/>
      <c r="H51" s="120"/>
      <c r="J51" s="11"/>
      <c r="K51" s="11"/>
      <c r="L51" s="11"/>
      <c r="M51" s="11"/>
      <c r="N51" s="11"/>
      <c r="O51" s="11"/>
      <c r="P51" s="11"/>
      <c r="Q51" s="11"/>
    </row>
    <row r="52" spans="1:17" s="2" customFormat="1" ht="24" customHeight="1" x14ac:dyDescent="0.25">
      <c r="A52" s="4">
        <v>8</v>
      </c>
      <c r="B52" s="6" t="s">
        <v>82</v>
      </c>
      <c r="C52" s="6" t="s">
        <v>1007</v>
      </c>
      <c r="D52" s="9">
        <v>46137</v>
      </c>
      <c r="E52" s="9">
        <v>46137</v>
      </c>
      <c r="F52" s="36" t="s">
        <v>247</v>
      </c>
      <c r="G52" s="119"/>
      <c r="H52" s="120"/>
      <c r="J52" s="11"/>
      <c r="K52" s="11"/>
      <c r="L52" s="11"/>
      <c r="M52" s="11"/>
      <c r="N52" s="11"/>
      <c r="O52" s="11"/>
      <c r="P52" s="11"/>
      <c r="Q52" s="11"/>
    </row>
    <row r="53" spans="1:17" s="2" customFormat="1" ht="24" customHeight="1" x14ac:dyDescent="0.25">
      <c r="A53" s="4">
        <v>9</v>
      </c>
      <c r="B53" s="6" t="s">
        <v>82</v>
      </c>
      <c r="C53" s="6" t="s">
        <v>1034</v>
      </c>
      <c r="D53" s="9">
        <v>46151</v>
      </c>
      <c r="E53" s="9">
        <v>46152</v>
      </c>
      <c r="F53" s="8" t="s">
        <v>248</v>
      </c>
      <c r="G53" s="119"/>
      <c r="H53" s="120"/>
      <c r="J53" s="11"/>
      <c r="K53" s="11"/>
      <c r="L53" s="11"/>
      <c r="M53" s="11"/>
      <c r="N53" s="11"/>
      <c r="O53" s="11"/>
      <c r="P53" s="11"/>
      <c r="Q53" s="11"/>
    </row>
    <row r="54" spans="1:17" s="2" customFormat="1" ht="24" customHeight="1" x14ac:dyDescent="0.25">
      <c r="A54" s="4"/>
      <c r="B54" s="6" t="s">
        <v>82</v>
      </c>
      <c r="C54" s="6" t="s">
        <v>1035</v>
      </c>
      <c r="D54" s="100" t="s">
        <v>137</v>
      </c>
      <c r="E54" s="100"/>
      <c r="F54" s="36"/>
      <c r="G54" s="119"/>
      <c r="H54" s="120"/>
      <c r="J54" s="11"/>
      <c r="K54" s="11"/>
      <c r="L54" s="11"/>
      <c r="M54" s="11"/>
      <c r="N54" s="11"/>
      <c r="O54" s="11"/>
      <c r="P54" s="11"/>
      <c r="Q54" s="11"/>
    </row>
    <row r="55" spans="1:17" s="2" customFormat="1" ht="24.65" customHeight="1" x14ac:dyDescent="0.25">
      <c r="A55" s="10" t="s">
        <v>240</v>
      </c>
      <c r="B55" s="170" t="s">
        <v>1094</v>
      </c>
      <c r="C55" s="170"/>
      <c r="D55" s="170"/>
      <c r="E55" s="170"/>
      <c r="F55" s="170"/>
      <c r="G55" s="153">
        <f>3/9</f>
        <v>0.33333333333333331</v>
      </c>
      <c r="H55" s="154"/>
    </row>
    <row r="57" spans="1:17" x14ac:dyDescent="0.25">
      <c r="B57" s="104" t="s">
        <v>1104</v>
      </c>
      <c r="C57" s="104" t="s">
        <v>1099</v>
      </c>
    </row>
  </sheetData>
  <mergeCells count="103">
    <mergeCell ref="G54:H54"/>
    <mergeCell ref="B55:F55"/>
    <mergeCell ref="G55:H55"/>
    <mergeCell ref="G49:H49"/>
    <mergeCell ref="G50:H50"/>
    <mergeCell ref="G51:H51"/>
    <mergeCell ref="G52:H52"/>
    <mergeCell ref="G53:H53"/>
    <mergeCell ref="G44:H44"/>
    <mergeCell ref="G45:H45"/>
    <mergeCell ref="G46:H46"/>
    <mergeCell ref="G47:H47"/>
    <mergeCell ref="G48:H48"/>
    <mergeCell ref="A41:H41"/>
    <mergeCell ref="B42:C42"/>
    <mergeCell ref="D42:E42"/>
    <mergeCell ref="G42:H42"/>
    <mergeCell ref="G43:H43"/>
    <mergeCell ref="F28:H28"/>
    <mergeCell ref="O28:P28"/>
    <mergeCell ref="F29:H29"/>
    <mergeCell ref="O29:P29"/>
    <mergeCell ref="F32:H32"/>
    <mergeCell ref="O32:P32"/>
    <mergeCell ref="F33:H33"/>
    <mergeCell ref="O33:P33"/>
    <mergeCell ref="F34:H34"/>
    <mergeCell ref="O34:P34"/>
    <mergeCell ref="F35:H35"/>
    <mergeCell ref="O35:P35"/>
    <mergeCell ref="F39:H39"/>
    <mergeCell ref="O39:P39"/>
    <mergeCell ref="F36:H36"/>
    <mergeCell ref="O36:P36"/>
    <mergeCell ref="F38:H38"/>
    <mergeCell ref="O38:P38"/>
    <mergeCell ref="K37:L37"/>
    <mergeCell ref="A1:P1"/>
    <mergeCell ref="B2:C2"/>
    <mergeCell ref="D2:E2"/>
    <mergeCell ref="F2:H2"/>
    <mergeCell ref="O2:P2"/>
    <mergeCell ref="F3:H3"/>
    <mergeCell ref="O3:P3"/>
    <mergeCell ref="F4:H4"/>
    <mergeCell ref="O4:P4"/>
    <mergeCell ref="F5:H5"/>
    <mergeCell ref="O5:P5"/>
    <mergeCell ref="F6:H6"/>
    <mergeCell ref="O6:P6"/>
    <mergeCell ref="F7:H7"/>
    <mergeCell ref="O7:P7"/>
    <mergeCell ref="F8:H8"/>
    <mergeCell ref="O8:P8"/>
    <mergeCell ref="F9:H9"/>
    <mergeCell ref="O9:P9"/>
    <mergeCell ref="B10:H10"/>
    <mergeCell ref="O10:P10"/>
    <mergeCell ref="A11:P11"/>
    <mergeCell ref="B12:C12"/>
    <mergeCell ref="D12:E12"/>
    <mergeCell ref="F12:H12"/>
    <mergeCell ref="O12:P12"/>
    <mergeCell ref="F13:H13"/>
    <mergeCell ref="O13:P13"/>
    <mergeCell ref="I12:N12"/>
    <mergeCell ref="O30:P30"/>
    <mergeCell ref="F31:H31"/>
    <mergeCell ref="O31:P31"/>
    <mergeCell ref="F14:H14"/>
    <mergeCell ref="O14:P14"/>
    <mergeCell ref="F15:H15"/>
    <mergeCell ref="O15:P15"/>
    <mergeCell ref="F17:H17"/>
    <mergeCell ref="O17:P17"/>
    <mergeCell ref="B16:H16"/>
    <mergeCell ref="O16:P16"/>
    <mergeCell ref="F18:H18"/>
    <mergeCell ref="O18:P18"/>
    <mergeCell ref="B37:H37"/>
    <mergeCell ref="O37:P37"/>
    <mergeCell ref="B44:F44"/>
    <mergeCell ref="F19:H19"/>
    <mergeCell ref="O19:P19"/>
    <mergeCell ref="F20:H20"/>
    <mergeCell ref="O20:P20"/>
    <mergeCell ref="O40:P40"/>
    <mergeCell ref="F21:H21"/>
    <mergeCell ref="F22:H22"/>
    <mergeCell ref="F23:H23"/>
    <mergeCell ref="F24:H24"/>
    <mergeCell ref="B40:H40"/>
    <mergeCell ref="O21:P21"/>
    <mergeCell ref="O22:P22"/>
    <mergeCell ref="O23:P23"/>
    <mergeCell ref="O24:P24"/>
    <mergeCell ref="F25:H25"/>
    <mergeCell ref="O25:P25"/>
    <mergeCell ref="F26:H26"/>
    <mergeCell ref="O26:P26"/>
    <mergeCell ref="F27:H27"/>
    <mergeCell ref="O27:P27"/>
    <mergeCell ref="F30:H30"/>
  </mergeCells>
  <phoneticPr fontId="16" type="noConversion"/>
  <conditionalFormatting sqref="A41:H41">
    <cfRule type="colorScale" priority="1">
      <colorScale>
        <cfvo type="min"/>
        <cfvo type="max"/>
        <color theme="6" tint="0.59999389629810485"/>
        <color theme="6" tint="0.59999389629810485"/>
      </colorScale>
    </cfRule>
  </conditionalFormatting>
  <conditionalFormatting sqref="A1:P1">
    <cfRule type="colorScale" priority="3">
      <colorScale>
        <cfvo type="min"/>
        <cfvo type="max"/>
        <color theme="6" tint="0.59999389629810485"/>
        <color theme="6" tint="0.59999389629810485"/>
      </colorScale>
    </cfRule>
  </conditionalFormatting>
  <conditionalFormatting sqref="A11:P11">
    <cfRule type="colorScale" priority="2">
      <colorScale>
        <cfvo type="min"/>
        <cfvo type="max"/>
        <color theme="6" tint="0.59999389629810485"/>
        <color theme="6" tint="0.59999389629810485"/>
      </colorScale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4"/>
  <sheetViews>
    <sheetView topLeftCell="A41" zoomScaleNormal="100" workbookViewId="0">
      <selection activeCell="F51" sqref="F51"/>
    </sheetView>
  </sheetViews>
  <sheetFormatPr defaultColWidth="9" defaultRowHeight="14" x14ac:dyDescent="0.25"/>
  <cols>
    <col min="1" max="1" width="14.6328125" customWidth="1"/>
    <col min="2" max="2" width="16.26953125" customWidth="1"/>
    <col min="3" max="5" width="14.6328125" customWidth="1"/>
    <col min="6" max="6" width="37.7265625" customWidth="1"/>
    <col min="7" max="8" width="14.6328125" customWidth="1"/>
  </cols>
  <sheetData>
    <row r="1" spans="1:19" ht="54" hidden="1" customHeight="1" x14ac:dyDescent="0.25">
      <c r="A1" s="121" t="s">
        <v>21</v>
      </c>
      <c r="B1" s="122"/>
      <c r="C1" s="122"/>
      <c r="D1" s="122"/>
      <c r="E1" s="122"/>
      <c r="F1" s="122"/>
      <c r="G1" s="122"/>
      <c r="H1" s="122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24" hidden="1" customHeight="1" x14ac:dyDescent="0.25">
      <c r="A2" s="18" t="s">
        <v>1</v>
      </c>
      <c r="B2" s="123" t="s">
        <v>2</v>
      </c>
      <c r="C2" s="124"/>
      <c r="D2" s="123" t="s">
        <v>3</v>
      </c>
      <c r="E2" s="124"/>
      <c r="F2" s="18" t="s">
        <v>4</v>
      </c>
      <c r="G2" s="125" t="s">
        <v>5</v>
      </c>
      <c r="H2" s="126"/>
      <c r="J2" s="15"/>
      <c r="K2" s="15"/>
      <c r="L2" s="15"/>
      <c r="M2" s="15"/>
      <c r="N2" s="15"/>
      <c r="O2" s="15"/>
      <c r="P2" s="15"/>
      <c r="Q2" s="15"/>
    </row>
    <row r="3" spans="1:19" ht="24" hidden="1" customHeight="1" x14ac:dyDescent="0.25">
      <c r="A3" s="19">
        <v>1</v>
      </c>
      <c r="B3" s="20" t="s">
        <v>22</v>
      </c>
      <c r="C3" s="20" t="s">
        <v>23</v>
      </c>
      <c r="D3" s="16">
        <v>45563</v>
      </c>
      <c r="E3" s="16">
        <v>45563</v>
      </c>
      <c r="F3" s="27" t="s">
        <v>24</v>
      </c>
      <c r="G3" s="109">
        <v>1</v>
      </c>
      <c r="H3" s="128"/>
      <c r="J3" s="15"/>
      <c r="K3" s="15"/>
      <c r="L3" s="15"/>
      <c r="M3" s="15"/>
      <c r="N3" s="15"/>
      <c r="O3" s="15"/>
      <c r="P3" s="15"/>
      <c r="Q3" s="15"/>
    </row>
    <row r="4" spans="1:19" ht="24" hidden="1" customHeight="1" x14ac:dyDescent="0.25">
      <c r="A4" s="19">
        <v>2</v>
      </c>
      <c r="B4" s="20" t="s">
        <v>22</v>
      </c>
      <c r="C4" s="20" t="s">
        <v>25</v>
      </c>
      <c r="D4" s="16">
        <v>45577</v>
      </c>
      <c r="E4" s="16">
        <v>45577</v>
      </c>
      <c r="F4" s="27" t="s">
        <v>24</v>
      </c>
      <c r="G4" s="127"/>
      <c r="H4" s="128"/>
    </row>
    <row r="5" spans="1:19" ht="24" hidden="1" customHeight="1" x14ac:dyDescent="0.25">
      <c r="A5" s="19">
        <v>3</v>
      </c>
      <c r="B5" s="20" t="s">
        <v>22</v>
      </c>
      <c r="C5" s="20" t="s">
        <v>26</v>
      </c>
      <c r="D5" s="16">
        <v>45591</v>
      </c>
      <c r="E5" s="16">
        <v>45591</v>
      </c>
      <c r="F5" s="27" t="s">
        <v>24</v>
      </c>
      <c r="G5" s="109">
        <v>1</v>
      </c>
      <c r="H5" s="128"/>
    </row>
    <row r="6" spans="1:19" ht="24" hidden="1" customHeight="1" x14ac:dyDescent="0.25">
      <c r="A6" s="19">
        <v>4</v>
      </c>
      <c r="B6" s="20" t="s">
        <v>22</v>
      </c>
      <c r="C6" s="20" t="s">
        <v>27</v>
      </c>
      <c r="D6" s="16">
        <v>45605</v>
      </c>
      <c r="E6" s="16">
        <v>45605</v>
      </c>
      <c r="F6" s="27" t="s">
        <v>24</v>
      </c>
      <c r="G6" s="127"/>
      <c r="H6" s="128"/>
    </row>
    <row r="7" spans="1:19" ht="24" hidden="1" customHeight="1" x14ac:dyDescent="0.25">
      <c r="A7" s="19">
        <v>5</v>
      </c>
      <c r="B7" s="20" t="s">
        <v>22</v>
      </c>
      <c r="C7" s="20" t="s">
        <v>28</v>
      </c>
      <c r="D7" s="16">
        <v>45619</v>
      </c>
      <c r="E7" s="16">
        <v>45621</v>
      </c>
      <c r="F7" s="27" t="s">
        <v>10</v>
      </c>
      <c r="G7" s="109">
        <v>0.5</v>
      </c>
      <c r="H7" s="128"/>
    </row>
    <row r="8" spans="1:19" ht="24" hidden="1" customHeight="1" x14ac:dyDescent="0.25">
      <c r="A8" s="19">
        <v>6</v>
      </c>
      <c r="B8" s="20" t="s">
        <v>22</v>
      </c>
      <c r="C8" s="20" t="s">
        <v>29</v>
      </c>
      <c r="D8" s="16">
        <v>45633</v>
      </c>
      <c r="E8" s="16">
        <v>45636</v>
      </c>
      <c r="F8" s="27" t="s">
        <v>10</v>
      </c>
      <c r="G8" s="127"/>
      <c r="H8" s="128"/>
    </row>
    <row r="9" spans="1:19" ht="24" hidden="1" customHeight="1" x14ac:dyDescent="0.25">
      <c r="A9" s="19">
        <v>7</v>
      </c>
      <c r="B9" s="20" t="s">
        <v>22</v>
      </c>
      <c r="C9" s="20" t="s">
        <v>30</v>
      </c>
      <c r="D9" s="16">
        <v>45647</v>
      </c>
      <c r="E9" s="16">
        <v>45649</v>
      </c>
      <c r="F9" s="27" t="s">
        <v>10</v>
      </c>
      <c r="G9" s="109">
        <v>0</v>
      </c>
      <c r="H9" s="128"/>
    </row>
    <row r="10" spans="1:19" ht="24" hidden="1" customHeight="1" x14ac:dyDescent="0.25">
      <c r="A10" s="19" t="s">
        <v>19</v>
      </c>
      <c r="B10" s="127" t="s">
        <v>31</v>
      </c>
      <c r="C10" s="118"/>
      <c r="D10" s="118"/>
      <c r="E10" s="118"/>
      <c r="F10" s="118"/>
      <c r="G10" s="111">
        <v>0.56999999999999995</v>
      </c>
      <c r="H10" s="137"/>
    </row>
    <row r="11" spans="1:19" ht="54" hidden="1" customHeight="1" x14ac:dyDescent="0.25">
      <c r="A11" s="121" t="s">
        <v>486</v>
      </c>
      <c r="B11" s="122"/>
      <c r="C11" s="122"/>
      <c r="D11" s="122"/>
      <c r="E11" s="122"/>
      <c r="F11" s="122"/>
      <c r="G11" s="122"/>
      <c r="H11" s="122"/>
      <c r="J11" s="15"/>
      <c r="K11" s="15"/>
      <c r="L11" s="15"/>
      <c r="M11" s="15"/>
      <c r="N11" s="15"/>
      <c r="O11" s="15"/>
      <c r="P11" s="15"/>
      <c r="Q11" s="15"/>
      <c r="R11" s="15"/>
      <c r="S11" s="15"/>
    </row>
    <row r="12" spans="1:19" ht="24" hidden="1" customHeight="1" x14ac:dyDescent="0.25">
      <c r="A12" s="18" t="s">
        <v>1</v>
      </c>
      <c r="B12" s="123" t="s">
        <v>2</v>
      </c>
      <c r="C12" s="124"/>
      <c r="D12" s="123" t="s">
        <v>3</v>
      </c>
      <c r="E12" s="124"/>
      <c r="F12" s="18" t="s">
        <v>4</v>
      </c>
      <c r="G12" s="125" t="s">
        <v>5</v>
      </c>
      <c r="H12" s="126"/>
      <c r="J12" s="15"/>
      <c r="K12" s="15"/>
      <c r="L12" s="15"/>
      <c r="M12" s="15"/>
      <c r="N12" s="15"/>
      <c r="O12" s="15"/>
      <c r="P12" s="15"/>
      <c r="Q12" s="15"/>
    </row>
    <row r="13" spans="1:19" ht="24" hidden="1" customHeight="1" x14ac:dyDescent="0.25">
      <c r="A13" s="19">
        <v>1</v>
      </c>
      <c r="B13" s="20" t="s">
        <v>22</v>
      </c>
      <c r="C13" s="20" t="s">
        <v>204</v>
      </c>
      <c r="D13" s="16">
        <v>45661</v>
      </c>
      <c r="E13" s="16">
        <v>45663</v>
      </c>
      <c r="F13" s="27" t="s">
        <v>248</v>
      </c>
      <c r="G13" s="109"/>
      <c r="H13" s="128"/>
      <c r="J13" s="15"/>
      <c r="K13" s="15"/>
      <c r="L13" s="15"/>
      <c r="M13" s="15"/>
      <c r="N13" s="15"/>
      <c r="O13" s="15"/>
      <c r="P13" s="15"/>
      <c r="Q13" s="15"/>
    </row>
    <row r="14" spans="1:19" ht="24" hidden="1" customHeight="1" x14ac:dyDescent="0.25">
      <c r="A14" s="19">
        <v>2</v>
      </c>
      <c r="B14" s="20" t="s">
        <v>22</v>
      </c>
      <c r="C14" s="20" t="s">
        <v>205</v>
      </c>
      <c r="D14" s="16">
        <v>45675</v>
      </c>
      <c r="E14" s="16">
        <v>45677</v>
      </c>
      <c r="F14" s="27" t="s">
        <v>248</v>
      </c>
      <c r="G14" s="109">
        <v>0</v>
      </c>
      <c r="H14" s="128"/>
      <c r="J14" s="15"/>
      <c r="K14" s="15"/>
      <c r="L14" s="15"/>
      <c r="M14" s="15"/>
      <c r="N14" s="15"/>
      <c r="O14" s="15"/>
      <c r="P14" s="15"/>
      <c r="Q14" s="15"/>
    </row>
    <row r="15" spans="1:19" ht="24" hidden="1" customHeight="1" x14ac:dyDescent="0.25">
      <c r="A15" s="19">
        <v>3</v>
      </c>
      <c r="B15" s="20" t="s">
        <v>22</v>
      </c>
      <c r="C15" s="20" t="s">
        <v>206</v>
      </c>
      <c r="D15" s="16">
        <v>45689</v>
      </c>
      <c r="E15" s="16">
        <v>45691</v>
      </c>
      <c r="F15" s="27" t="s">
        <v>248</v>
      </c>
      <c r="G15" s="109"/>
      <c r="H15" s="128"/>
      <c r="J15" s="15"/>
      <c r="K15" s="15"/>
      <c r="L15" s="15"/>
      <c r="M15" s="15"/>
      <c r="N15" s="15"/>
      <c r="O15" s="15"/>
      <c r="P15" s="15"/>
      <c r="Q15" s="15"/>
    </row>
    <row r="16" spans="1:19" ht="24" hidden="1" customHeight="1" x14ac:dyDescent="0.25">
      <c r="A16" s="19">
        <v>4</v>
      </c>
      <c r="B16" s="113" t="s">
        <v>90</v>
      </c>
      <c r="C16" s="114"/>
      <c r="D16" s="114"/>
      <c r="E16" s="114"/>
      <c r="F16" s="114"/>
      <c r="G16" s="109"/>
      <c r="H16" s="110"/>
    </row>
    <row r="17" spans="1:17" ht="24" hidden="1" customHeight="1" x14ac:dyDescent="0.25">
      <c r="A17" s="19">
        <v>5</v>
      </c>
      <c r="B17" s="20" t="s">
        <v>22</v>
      </c>
      <c r="C17" s="20" t="s">
        <v>207</v>
      </c>
      <c r="D17" s="16">
        <v>45710</v>
      </c>
      <c r="E17" s="16">
        <v>45708</v>
      </c>
      <c r="F17" s="35" t="s">
        <v>249</v>
      </c>
      <c r="G17" s="109">
        <v>0.5</v>
      </c>
      <c r="H17" s="128"/>
      <c r="J17" s="15"/>
      <c r="K17" s="15"/>
      <c r="L17" s="15"/>
      <c r="M17" s="15"/>
      <c r="N17" s="15"/>
      <c r="O17" s="15"/>
      <c r="P17" s="15"/>
      <c r="Q17" s="15"/>
    </row>
    <row r="18" spans="1:17" ht="24" hidden="1" customHeight="1" x14ac:dyDescent="0.25">
      <c r="A18" s="19">
        <v>6</v>
      </c>
      <c r="B18" s="20" t="s">
        <v>22</v>
      </c>
      <c r="C18" s="20" t="s">
        <v>208</v>
      </c>
      <c r="D18" s="16">
        <v>45724</v>
      </c>
      <c r="E18" s="16">
        <v>45725</v>
      </c>
      <c r="F18" s="92" t="s">
        <v>249</v>
      </c>
      <c r="G18" s="109"/>
      <c r="H18" s="128"/>
      <c r="J18" s="15"/>
      <c r="K18" s="15"/>
      <c r="L18" s="15"/>
      <c r="M18" s="15"/>
      <c r="N18" s="15"/>
      <c r="O18" s="15"/>
      <c r="P18" s="15"/>
      <c r="Q18" s="15"/>
    </row>
    <row r="19" spans="1:17" ht="24" hidden="1" customHeight="1" x14ac:dyDescent="0.25">
      <c r="A19" s="19">
        <v>7</v>
      </c>
      <c r="B19" s="20" t="s">
        <v>22</v>
      </c>
      <c r="C19" s="20" t="s">
        <v>209</v>
      </c>
      <c r="D19" s="16">
        <v>45738</v>
      </c>
      <c r="E19" s="16">
        <v>45741</v>
      </c>
      <c r="F19" s="27" t="s">
        <v>248</v>
      </c>
      <c r="G19" s="109">
        <v>0</v>
      </c>
      <c r="H19" s="128"/>
      <c r="J19" s="15"/>
      <c r="K19" s="15"/>
      <c r="L19" s="15"/>
      <c r="M19" s="15"/>
      <c r="N19" s="15"/>
      <c r="O19" s="15"/>
      <c r="P19" s="15"/>
      <c r="Q19" s="15"/>
    </row>
    <row r="20" spans="1:17" ht="24" hidden="1" customHeight="1" x14ac:dyDescent="0.25">
      <c r="A20" s="19">
        <v>8</v>
      </c>
      <c r="B20" s="20" t="s">
        <v>22</v>
      </c>
      <c r="C20" s="20" t="s">
        <v>210</v>
      </c>
      <c r="D20" s="16">
        <v>45752</v>
      </c>
      <c r="E20" s="16">
        <v>45754</v>
      </c>
      <c r="F20" s="27" t="s">
        <v>248</v>
      </c>
      <c r="G20" s="109"/>
      <c r="H20" s="128"/>
      <c r="J20" s="15"/>
      <c r="K20" s="15"/>
      <c r="L20" s="15"/>
      <c r="M20" s="15"/>
      <c r="N20" s="15"/>
      <c r="O20" s="15"/>
      <c r="P20" s="15"/>
      <c r="Q20" s="15"/>
    </row>
    <row r="21" spans="1:17" ht="24" hidden="1" customHeight="1" x14ac:dyDescent="0.25">
      <c r="A21" s="19">
        <v>9</v>
      </c>
      <c r="B21" s="20" t="s">
        <v>22</v>
      </c>
      <c r="C21" s="20" t="s">
        <v>211</v>
      </c>
      <c r="D21" s="16">
        <v>45766</v>
      </c>
      <c r="E21" s="16">
        <v>45768</v>
      </c>
      <c r="F21" s="27" t="s">
        <v>248</v>
      </c>
      <c r="G21" s="109">
        <v>0</v>
      </c>
      <c r="H21" s="128"/>
      <c r="J21" s="15"/>
      <c r="K21" s="15"/>
      <c r="L21" s="15"/>
      <c r="M21" s="15"/>
      <c r="N21" s="15"/>
      <c r="O21" s="15"/>
      <c r="P21" s="15"/>
      <c r="Q21" s="15"/>
    </row>
    <row r="22" spans="1:17" ht="24" hidden="1" customHeight="1" x14ac:dyDescent="0.25">
      <c r="A22" s="19">
        <v>10</v>
      </c>
      <c r="B22" s="20" t="s">
        <v>22</v>
      </c>
      <c r="C22" s="20" t="s">
        <v>212</v>
      </c>
      <c r="D22" s="16">
        <v>45780</v>
      </c>
      <c r="E22" s="16">
        <v>45782</v>
      </c>
      <c r="F22" s="27" t="s">
        <v>248</v>
      </c>
      <c r="G22" s="109"/>
      <c r="H22" s="128"/>
      <c r="J22" s="15"/>
      <c r="K22" s="15"/>
      <c r="L22" s="15"/>
      <c r="M22" s="15"/>
      <c r="N22" s="15"/>
      <c r="O22" s="15"/>
      <c r="P22" s="15"/>
      <c r="Q22" s="15"/>
    </row>
    <row r="23" spans="1:17" ht="24" hidden="1" customHeight="1" x14ac:dyDescent="0.25">
      <c r="A23" s="19">
        <v>11</v>
      </c>
      <c r="B23" s="20" t="s">
        <v>22</v>
      </c>
      <c r="C23" s="20" t="s">
        <v>213</v>
      </c>
      <c r="D23" s="16">
        <v>45794</v>
      </c>
      <c r="E23" s="16">
        <v>45796</v>
      </c>
      <c r="F23" s="27" t="s">
        <v>248</v>
      </c>
      <c r="G23" s="109"/>
      <c r="H23" s="128"/>
      <c r="J23" s="15"/>
      <c r="K23" s="15"/>
      <c r="L23" s="15"/>
      <c r="M23" s="15"/>
      <c r="N23" s="15"/>
      <c r="O23" s="15"/>
      <c r="P23" s="15"/>
      <c r="Q23" s="15"/>
    </row>
    <row r="24" spans="1:17" ht="24" hidden="1" customHeight="1" x14ac:dyDescent="0.25">
      <c r="A24" s="19">
        <v>12</v>
      </c>
      <c r="B24" s="20" t="s">
        <v>22</v>
      </c>
      <c r="C24" s="20" t="s">
        <v>214</v>
      </c>
      <c r="D24" s="16">
        <v>45808</v>
      </c>
      <c r="E24" s="16">
        <v>45810</v>
      </c>
      <c r="F24" s="27" t="s">
        <v>248</v>
      </c>
      <c r="G24" s="109">
        <v>0</v>
      </c>
      <c r="H24" s="128"/>
      <c r="J24" s="15"/>
      <c r="K24" s="15"/>
      <c r="L24" s="15"/>
      <c r="M24" s="15"/>
      <c r="N24" s="15"/>
      <c r="O24" s="15"/>
      <c r="P24" s="15"/>
      <c r="Q24" s="15"/>
    </row>
    <row r="25" spans="1:17" ht="24" hidden="1" customHeight="1" x14ac:dyDescent="0.25">
      <c r="A25" s="19">
        <v>13</v>
      </c>
      <c r="B25" s="20" t="s">
        <v>22</v>
      </c>
      <c r="C25" s="20" t="s">
        <v>271</v>
      </c>
      <c r="D25" s="16">
        <v>45822</v>
      </c>
      <c r="E25" s="16">
        <v>45825</v>
      </c>
      <c r="F25" s="27" t="s">
        <v>248</v>
      </c>
      <c r="G25" s="109"/>
      <c r="H25" s="128"/>
      <c r="J25" s="15"/>
      <c r="K25" s="15"/>
      <c r="L25" s="15"/>
      <c r="M25" s="15"/>
      <c r="N25" s="15"/>
      <c r="O25" s="15"/>
      <c r="P25" s="15"/>
      <c r="Q25" s="15"/>
    </row>
    <row r="26" spans="1:17" ht="24" hidden="1" customHeight="1" x14ac:dyDescent="0.25">
      <c r="A26" s="19">
        <v>14</v>
      </c>
      <c r="B26" s="20" t="s">
        <v>22</v>
      </c>
      <c r="C26" s="20" t="s">
        <v>272</v>
      </c>
      <c r="D26" s="16">
        <v>45836</v>
      </c>
      <c r="E26" s="16">
        <v>45838</v>
      </c>
      <c r="F26" s="27" t="s">
        <v>248</v>
      </c>
      <c r="G26" s="109">
        <v>0</v>
      </c>
      <c r="H26" s="128"/>
      <c r="J26" s="15"/>
      <c r="K26" s="15"/>
      <c r="L26" s="15"/>
      <c r="M26" s="15"/>
      <c r="N26" s="15"/>
      <c r="O26" s="15"/>
      <c r="P26" s="15"/>
      <c r="Q26" s="15"/>
    </row>
    <row r="27" spans="1:17" ht="24" hidden="1" customHeight="1" x14ac:dyDescent="0.25">
      <c r="A27" s="19">
        <v>15</v>
      </c>
      <c r="B27" s="22" t="s">
        <v>22</v>
      </c>
      <c r="C27" s="22" t="s">
        <v>309</v>
      </c>
      <c r="D27" s="14">
        <v>45850</v>
      </c>
      <c r="E27" s="14">
        <v>45852</v>
      </c>
      <c r="F27" s="27" t="s">
        <v>248</v>
      </c>
      <c r="G27" s="109"/>
      <c r="H27" s="128"/>
      <c r="J27" s="15"/>
      <c r="K27" s="15"/>
      <c r="L27" s="15"/>
      <c r="M27" s="15"/>
      <c r="N27" s="15"/>
      <c r="O27" s="15"/>
      <c r="P27" s="15"/>
      <c r="Q27" s="15"/>
    </row>
    <row r="28" spans="1:17" ht="24" hidden="1" customHeight="1" x14ac:dyDescent="0.25">
      <c r="A28" s="19">
        <v>16</v>
      </c>
      <c r="B28" s="20" t="s">
        <v>22</v>
      </c>
      <c r="C28" s="20" t="s">
        <v>154</v>
      </c>
      <c r="D28" s="16">
        <v>45864</v>
      </c>
      <c r="E28" s="16">
        <v>45868</v>
      </c>
      <c r="F28" s="27" t="s">
        <v>248</v>
      </c>
      <c r="G28" s="109">
        <v>0</v>
      </c>
      <c r="H28" s="128"/>
      <c r="J28" s="15"/>
      <c r="K28" s="15"/>
      <c r="L28" s="15"/>
      <c r="M28" s="15"/>
      <c r="N28" s="15"/>
      <c r="O28" s="15"/>
      <c r="P28" s="15"/>
      <c r="Q28" s="15"/>
    </row>
    <row r="29" spans="1:17" ht="24" hidden="1" customHeight="1" x14ac:dyDescent="0.25">
      <c r="A29" s="19">
        <v>17</v>
      </c>
      <c r="B29" s="20" t="s">
        <v>22</v>
      </c>
      <c r="C29" s="20" t="s">
        <v>156</v>
      </c>
      <c r="D29" s="16">
        <v>45878</v>
      </c>
      <c r="E29" s="16">
        <v>45880</v>
      </c>
      <c r="F29" s="27" t="s">
        <v>248</v>
      </c>
      <c r="G29" s="109"/>
      <c r="H29" s="128"/>
      <c r="J29" s="15"/>
      <c r="K29" s="15"/>
      <c r="L29" s="15"/>
      <c r="M29" s="15"/>
      <c r="N29" s="15"/>
      <c r="O29" s="15"/>
      <c r="P29" s="15"/>
      <c r="Q29" s="15"/>
    </row>
    <row r="30" spans="1:17" ht="24" hidden="1" customHeight="1" x14ac:dyDescent="0.25">
      <c r="A30" s="19">
        <v>18</v>
      </c>
      <c r="B30" s="20" t="s">
        <v>22</v>
      </c>
      <c r="C30" s="20" t="s">
        <v>343</v>
      </c>
      <c r="D30" s="16">
        <v>45892</v>
      </c>
      <c r="E30" s="16">
        <v>45894</v>
      </c>
      <c r="F30" s="27" t="s">
        <v>248</v>
      </c>
      <c r="G30" s="109">
        <v>0</v>
      </c>
      <c r="H30" s="128"/>
      <c r="J30" s="15"/>
      <c r="K30" s="15"/>
      <c r="L30" s="15"/>
      <c r="M30" s="15"/>
      <c r="N30" s="15"/>
      <c r="O30" s="15"/>
      <c r="P30" s="15"/>
      <c r="Q30" s="15"/>
    </row>
    <row r="31" spans="1:17" ht="24" hidden="1" customHeight="1" x14ac:dyDescent="0.25">
      <c r="A31" s="19">
        <v>19</v>
      </c>
      <c r="B31" s="20" t="s">
        <v>22</v>
      </c>
      <c r="C31" s="20" t="s">
        <v>344</v>
      </c>
      <c r="D31" s="16">
        <v>45906</v>
      </c>
      <c r="E31" s="16">
        <v>45908</v>
      </c>
      <c r="F31" s="27" t="s">
        <v>248</v>
      </c>
      <c r="G31" s="109"/>
      <c r="H31" s="128"/>
      <c r="J31" s="15"/>
      <c r="K31" s="15"/>
      <c r="L31" s="15"/>
      <c r="M31" s="15"/>
      <c r="N31" s="15"/>
      <c r="O31" s="15"/>
      <c r="P31" s="15"/>
      <c r="Q31" s="15"/>
    </row>
    <row r="32" spans="1:17" ht="24" hidden="1" customHeight="1" x14ac:dyDescent="0.25">
      <c r="A32" s="19">
        <v>20</v>
      </c>
      <c r="B32" s="20" t="s">
        <v>22</v>
      </c>
      <c r="C32" s="20" t="s">
        <v>345</v>
      </c>
      <c r="D32" s="16">
        <v>45920</v>
      </c>
      <c r="E32" s="16">
        <v>45925</v>
      </c>
      <c r="F32" s="27" t="s">
        <v>248</v>
      </c>
      <c r="G32" s="109">
        <v>0</v>
      </c>
      <c r="H32" s="128"/>
      <c r="J32" s="15"/>
      <c r="K32" s="15"/>
      <c r="L32" s="15"/>
      <c r="M32" s="15"/>
      <c r="N32" s="15"/>
      <c r="O32" s="15"/>
      <c r="P32" s="15"/>
      <c r="Q32" s="15"/>
    </row>
    <row r="33" spans="1:19" ht="24" hidden="1" customHeight="1" x14ac:dyDescent="0.25">
      <c r="A33" s="19">
        <v>21</v>
      </c>
      <c r="B33" s="20" t="s">
        <v>22</v>
      </c>
      <c r="C33" s="20" t="s">
        <v>346</v>
      </c>
      <c r="D33" s="16">
        <v>45934</v>
      </c>
      <c r="E33" s="16">
        <v>45942</v>
      </c>
      <c r="F33" s="27" t="s">
        <v>248</v>
      </c>
      <c r="G33" s="109"/>
      <c r="H33" s="128"/>
      <c r="J33" s="15"/>
      <c r="K33" s="15"/>
      <c r="L33" s="15"/>
      <c r="M33" s="15"/>
      <c r="N33" s="15"/>
      <c r="O33" s="15"/>
      <c r="P33" s="15"/>
      <c r="Q33" s="15"/>
    </row>
    <row r="34" spans="1:19" ht="24" hidden="1" customHeight="1" x14ac:dyDescent="0.25">
      <c r="A34" s="19">
        <v>22</v>
      </c>
      <c r="B34" s="20" t="s">
        <v>22</v>
      </c>
      <c r="C34" s="20" t="s">
        <v>347</v>
      </c>
      <c r="D34" s="16">
        <v>45948</v>
      </c>
      <c r="E34" s="16">
        <v>45955</v>
      </c>
      <c r="F34" s="27" t="s">
        <v>248</v>
      </c>
      <c r="G34" s="109">
        <v>0</v>
      </c>
      <c r="H34" s="128"/>
      <c r="J34" s="15"/>
      <c r="K34" s="15"/>
      <c r="L34" s="15"/>
      <c r="M34" s="15"/>
      <c r="N34" s="15"/>
      <c r="O34" s="15"/>
      <c r="P34" s="15"/>
      <c r="Q34" s="15"/>
    </row>
    <row r="35" spans="1:19" ht="24" hidden="1" customHeight="1" x14ac:dyDescent="0.25">
      <c r="A35" s="19">
        <v>23</v>
      </c>
      <c r="B35" s="20" t="s">
        <v>22</v>
      </c>
      <c r="C35" s="20" t="s">
        <v>348</v>
      </c>
      <c r="D35" s="16">
        <v>45962</v>
      </c>
      <c r="E35" s="16">
        <v>45971</v>
      </c>
      <c r="F35" s="27" t="s">
        <v>248</v>
      </c>
      <c r="G35" s="109"/>
      <c r="H35" s="128"/>
      <c r="J35" s="15"/>
      <c r="K35" s="15"/>
      <c r="L35" s="15"/>
      <c r="M35" s="15"/>
      <c r="N35" s="15"/>
      <c r="O35" s="15"/>
      <c r="P35" s="15"/>
      <c r="Q35" s="15"/>
    </row>
    <row r="36" spans="1:19" ht="24" hidden="1" customHeight="1" x14ac:dyDescent="0.25">
      <c r="A36" s="19">
        <v>24</v>
      </c>
      <c r="B36" s="20" t="s">
        <v>22</v>
      </c>
      <c r="C36" s="20" t="s">
        <v>349</v>
      </c>
      <c r="D36" s="16">
        <v>45976</v>
      </c>
      <c r="E36" s="16">
        <v>45988</v>
      </c>
      <c r="F36" s="27" t="s">
        <v>248</v>
      </c>
      <c r="G36" s="109">
        <v>0</v>
      </c>
      <c r="H36" s="128"/>
      <c r="J36" s="15"/>
      <c r="K36" s="15"/>
      <c r="L36" s="15"/>
      <c r="M36" s="15"/>
      <c r="N36" s="15"/>
      <c r="O36" s="15"/>
      <c r="P36" s="15"/>
      <c r="Q36" s="15"/>
    </row>
    <row r="37" spans="1:19" ht="24" hidden="1" customHeight="1" x14ac:dyDescent="0.25">
      <c r="A37" s="19">
        <v>25</v>
      </c>
      <c r="B37" s="113" t="s">
        <v>225</v>
      </c>
      <c r="C37" s="114"/>
      <c r="D37" s="114"/>
      <c r="E37" s="114"/>
      <c r="F37" s="114"/>
      <c r="G37" s="109"/>
      <c r="H37" s="128"/>
    </row>
    <row r="38" spans="1:19" ht="24" hidden="1" customHeight="1" x14ac:dyDescent="0.25">
      <c r="A38" s="19">
        <v>26</v>
      </c>
      <c r="B38" s="20" t="s">
        <v>22</v>
      </c>
      <c r="C38" s="20" t="s">
        <v>350</v>
      </c>
      <c r="D38" s="16">
        <v>45997</v>
      </c>
      <c r="E38" s="16">
        <v>46004</v>
      </c>
      <c r="F38" s="27" t="s">
        <v>248</v>
      </c>
      <c r="G38" s="109"/>
      <c r="H38" s="128"/>
      <c r="J38" s="15"/>
      <c r="K38" s="15"/>
      <c r="L38" s="15"/>
      <c r="M38" s="15"/>
      <c r="N38" s="15"/>
      <c r="O38" s="15"/>
      <c r="P38" s="15"/>
      <c r="Q38" s="15"/>
    </row>
    <row r="39" spans="1:19" ht="24" hidden="1" customHeight="1" x14ac:dyDescent="0.25">
      <c r="A39" s="19">
        <v>27</v>
      </c>
      <c r="B39" s="20" t="s">
        <v>22</v>
      </c>
      <c r="C39" s="20" t="s">
        <v>351</v>
      </c>
      <c r="D39" s="16">
        <v>46011</v>
      </c>
      <c r="E39" s="16">
        <v>46017</v>
      </c>
      <c r="F39" s="27" t="s">
        <v>248</v>
      </c>
      <c r="G39" s="109">
        <v>0</v>
      </c>
      <c r="H39" s="128"/>
      <c r="J39" s="15"/>
      <c r="K39" s="15"/>
      <c r="L39" s="15"/>
      <c r="M39" s="15"/>
      <c r="N39" s="15"/>
      <c r="O39" s="15"/>
      <c r="P39" s="15"/>
      <c r="Q39" s="15"/>
    </row>
    <row r="40" spans="1:19" ht="24" hidden="1" customHeight="1" x14ac:dyDescent="0.25">
      <c r="A40" s="19" t="s">
        <v>19</v>
      </c>
      <c r="B40" s="117" t="s">
        <v>661</v>
      </c>
      <c r="C40" s="118"/>
      <c r="D40" s="118"/>
      <c r="E40" s="118"/>
      <c r="F40" s="118"/>
      <c r="G40" s="111">
        <f>2/25</f>
        <v>0.08</v>
      </c>
      <c r="H40" s="137"/>
    </row>
    <row r="41" spans="1:19" s="2" customFormat="1" ht="54" customHeight="1" x14ac:dyDescent="0.25">
      <c r="A41" s="129" t="s">
        <v>1070</v>
      </c>
      <c r="B41" s="130"/>
      <c r="C41" s="130"/>
      <c r="D41" s="130"/>
      <c r="E41" s="130"/>
      <c r="F41" s="130"/>
      <c r="G41" s="130"/>
      <c r="H41" s="130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s="2" customFormat="1" ht="24" customHeight="1" x14ac:dyDescent="0.25">
      <c r="A42" s="3" t="s">
        <v>1</v>
      </c>
      <c r="B42" s="131" t="s">
        <v>2</v>
      </c>
      <c r="C42" s="132"/>
      <c r="D42" s="131" t="s">
        <v>3</v>
      </c>
      <c r="E42" s="132"/>
      <c r="F42" s="3" t="s">
        <v>4</v>
      </c>
      <c r="G42" s="133" t="s">
        <v>5</v>
      </c>
      <c r="H42" s="134"/>
      <c r="J42" s="11"/>
      <c r="K42" s="11"/>
      <c r="L42" s="11"/>
      <c r="M42" s="11"/>
      <c r="N42" s="11"/>
      <c r="O42" s="11"/>
      <c r="P42" s="11"/>
      <c r="Q42" s="11"/>
    </row>
    <row r="43" spans="1:19" s="2" customFormat="1" ht="24" customHeight="1" x14ac:dyDescent="0.25">
      <c r="A43" s="4">
        <v>1</v>
      </c>
      <c r="B43" s="6" t="s">
        <v>22</v>
      </c>
      <c r="C43" s="6" t="s">
        <v>1058</v>
      </c>
      <c r="D43" s="9">
        <v>46032</v>
      </c>
      <c r="E43" s="9">
        <v>46034</v>
      </c>
      <c r="F43" s="8" t="s">
        <v>248</v>
      </c>
      <c r="G43" s="119"/>
      <c r="H43" s="120"/>
      <c r="J43" s="11"/>
      <c r="K43" s="11"/>
      <c r="L43" s="11"/>
      <c r="M43" s="11"/>
      <c r="N43" s="11"/>
      <c r="O43" s="11"/>
      <c r="P43" s="11"/>
      <c r="Q43" s="11"/>
    </row>
    <row r="44" spans="1:19" s="2" customFormat="1" ht="24" customHeight="1" x14ac:dyDescent="0.25">
      <c r="A44" s="4">
        <v>2</v>
      </c>
      <c r="B44" s="6" t="s">
        <v>22</v>
      </c>
      <c r="C44" s="6" t="s">
        <v>1059</v>
      </c>
      <c r="D44" s="9">
        <v>46046</v>
      </c>
      <c r="E44" s="9">
        <v>46051</v>
      </c>
      <c r="F44" s="8" t="s">
        <v>248</v>
      </c>
      <c r="G44" s="119"/>
      <c r="H44" s="120"/>
      <c r="J44" s="11"/>
      <c r="K44" s="11"/>
      <c r="L44" s="11"/>
      <c r="M44" s="11"/>
      <c r="N44" s="11"/>
      <c r="O44" s="11"/>
      <c r="P44" s="11"/>
      <c r="Q44" s="11"/>
    </row>
    <row r="45" spans="1:19" s="2" customFormat="1" ht="24" customHeight="1" x14ac:dyDescent="0.25">
      <c r="A45" s="4">
        <v>3</v>
      </c>
      <c r="B45" s="6" t="s">
        <v>22</v>
      </c>
      <c r="C45" s="6" t="s">
        <v>1060</v>
      </c>
      <c r="D45" s="9">
        <v>46061</v>
      </c>
      <c r="E45" s="9">
        <v>46070</v>
      </c>
      <c r="F45" s="8" t="s">
        <v>248</v>
      </c>
      <c r="G45" s="119"/>
      <c r="H45" s="120"/>
      <c r="J45" s="11"/>
      <c r="K45" s="11"/>
      <c r="L45" s="11"/>
      <c r="M45" s="11"/>
      <c r="N45" s="11"/>
      <c r="O45" s="11"/>
      <c r="P45" s="11"/>
      <c r="Q45" s="11"/>
    </row>
    <row r="46" spans="1:19" s="2" customFormat="1" ht="24" customHeight="1" x14ac:dyDescent="0.25">
      <c r="A46" s="4">
        <v>4</v>
      </c>
      <c r="B46" s="6" t="s">
        <v>22</v>
      </c>
      <c r="C46" s="6" t="s">
        <v>1061</v>
      </c>
      <c r="D46" s="9">
        <v>46074</v>
      </c>
      <c r="E46" s="9">
        <v>46088</v>
      </c>
      <c r="F46" s="8" t="s">
        <v>248</v>
      </c>
      <c r="G46" s="119"/>
      <c r="H46" s="120"/>
      <c r="J46" s="11"/>
      <c r="K46" s="11"/>
      <c r="L46" s="11"/>
      <c r="M46" s="11"/>
      <c r="N46" s="11"/>
      <c r="O46" s="11"/>
      <c r="P46" s="11"/>
      <c r="Q46" s="11"/>
    </row>
    <row r="47" spans="1:19" s="2" customFormat="1" ht="24" customHeight="1" x14ac:dyDescent="0.25">
      <c r="A47" s="4">
        <v>5</v>
      </c>
      <c r="B47" s="6" t="s">
        <v>1062</v>
      </c>
      <c r="C47" s="6" t="s">
        <v>1063</v>
      </c>
      <c r="D47" s="9">
        <v>46088</v>
      </c>
      <c r="E47" s="9">
        <v>46088</v>
      </c>
      <c r="F47" s="36" t="s">
        <v>249</v>
      </c>
      <c r="G47" s="119"/>
      <c r="H47" s="120"/>
      <c r="J47" s="11"/>
      <c r="K47" s="11"/>
      <c r="L47" s="11"/>
      <c r="M47" s="11"/>
      <c r="N47" s="11"/>
      <c r="O47" s="11"/>
      <c r="P47" s="11"/>
      <c r="Q47" s="11"/>
    </row>
    <row r="48" spans="1:19" s="2" customFormat="1" ht="24" customHeight="1" x14ac:dyDescent="0.25">
      <c r="A48" s="4">
        <v>6</v>
      </c>
      <c r="B48" s="6" t="s">
        <v>1062</v>
      </c>
      <c r="C48" s="6" t="s">
        <v>1064</v>
      </c>
      <c r="D48" s="9">
        <v>46102</v>
      </c>
      <c r="E48" s="9">
        <v>46102</v>
      </c>
      <c r="F48" s="36" t="s">
        <v>249</v>
      </c>
      <c r="G48" s="119"/>
      <c r="H48" s="120"/>
      <c r="J48" s="11"/>
      <c r="K48" s="11"/>
      <c r="L48" s="11"/>
      <c r="M48" s="11"/>
      <c r="N48" s="11"/>
      <c r="O48" s="11"/>
      <c r="P48" s="11"/>
      <c r="Q48" s="11"/>
    </row>
    <row r="49" spans="1:17" s="2" customFormat="1" ht="24" customHeight="1" x14ac:dyDescent="0.25">
      <c r="A49" s="4">
        <v>7</v>
      </c>
      <c r="B49" s="6" t="s">
        <v>1062</v>
      </c>
      <c r="C49" s="6" t="s">
        <v>1065</v>
      </c>
      <c r="D49" s="9">
        <v>46116</v>
      </c>
      <c r="E49" s="9">
        <v>46116</v>
      </c>
      <c r="F49" s="36" t="s">
        <v>249</v>
      </c>
      <c r="G49" s="119"/>
      <c r="H49" s="120"/>
      <c r="J49" s="11"/>
      <c r="K49" s="11"/>
      <c r="L49" s="11"/>
      <c r="M49" s="11"/>
      <c r="N49" s="11"/>
      <c r="O49" s="11"/>
      <c r="P49" s="11"/>
      <c r="Q49" s="11"/>
    </row>
    <row r="50" spans="1:17" s="2" customFormat="1" ht="24" customHeight="1" x14ac:dyDescent="0.25">
      <c r="A50" s="4">
        <v>8</v>
      </c>
      <c r="B50" s="6" t="s">
        <v>1062</v>
      </c>
      <c r="C50" s="6" t="s">
        <v>1066</v>
      </c>
      <c r="D50" s="9">
        <v>46130</v>
      </c>
      <c r="E50" s="9">
        <v>46130</v>
      </c>
      <c r="F50" s="36" t="s">
        <v>249</v>
      </c>
      <c r="G50" s="119"/>
      <c r="H50" s="120"/>
      <c r="J50" s="11"/>
      <c r="K50" s="11"/>
      <c r="L50" s="11"/>
      <c r="M50" s="11"/>
      <c r="N50" s="11"/>
      <c r="O50" s="11"/>
      <c r="P50" s="11"/>
      <c r="Q50" s="11"/>
    </row>
    <row r="51" spans="1:17" s="2" customFormat="1" ht="24" customHeight="1" x14ac:dyDescent="0.25">
      <c r="A51" s="4">
        <v>9</v>
      </c>
      <c r="B51" s="6" t="s">
        <v>1062</v>
      </c>
      <c r="C51" s="6" t="s">
        <v>1067</v>
      </c>
      <c r="D51" s="9">
        <v>46144</v>
      </c>
      <c r="E51" s="9">
        <v>46145</v>
      </c>
      <c r="F51" s="8" t="s">
        <v>248</v>
      </c>
      <c r="G51" s="119"/>
      <c r="H51" s="120"/>
      <c r="J51" s="11"/>
      <c r="K51" s="11"/>
      <c r="L51" s="11"/>
      <c r="M51" s="11"/>
      <c r="N51" s="11"/>
      <c r="O51" s="11"/>
      <c r="P51" s="11"/>
      <c r="Q51" s="11"/>
    </row>
    <row r="52" spans="1:17" s="2" customFormat="1" ht="24" customHeight="1" x14ac:dyDescent="0.25">
      <c r="A52" s="4">
        <v>10</v>
      </c>
      <c r="B52" s="6" t="s">
        <v>1062</v>
      </c>
      <c r="C52" s="6" t="s">
        <v>1068</v>
      </c>
      <c r="D52" s="9">
        <v>46158</v>
      </c>
      <c r="E52" s="9">
        <v>46159</v>
      </c>
      <c r="F52" s="8" t="s">
        <v>248</v>
      </c>
      <c r="G52" s="119"/>
      <c r="H52" s="120"/>
      <c r="J52" s="11"/>
      <c r="K52" s="11"/>
      <c r="L52" s="11"/>
      <c r="M52" s="11"/>
      <c r="N52" s="11"/>
      <c r="O52" s="11"/>
      <c r="P52" s="11"/>
      <c r="Q52" s="11"/>
    </row>
    <row r="53" spans="1:17" s="2" customFormat="1" ht="24" customHeight="1" x14ac:dyDescent="0.25">
      <c r="A53" s="4">
        <v>11</v>
      </c>
      <c r="B53" s="6" t="s">
        <v>1062</v>
      </c>
      <c r="C53" s="6" t="s">
        <v>1069</v>
      </c>
      <c r="D53" s="9">
        <v>46172</v>
      </c>
      <c r="E53" s="9">
        <v>46173</v>
      </c>
      <c r="F53" s="36" t="s">
        <v>249</v>
      </c>
      <c r="G53" s="119"/>
      <c r="H53" s="120"/>
      <c r="J53" s="11"/>
      <c r="K53" s="11"/>
      <c r="L53" s="11"/>
      <c r="M53" s="11"/>
      <c r="N53" s="11"/>
      <c r="O53" s="11"/>
      <c r="P53" s="11"/>
      <c r="Q53" s="11"/>
    </row>
    <row r="54" spans="1:17" s="2" customFormat="1" ht="24.65" customHeight="1" x14ac:dyDescent="0.25">
      <c r="A54" s="10" t="s">
        <v>240</v>
      </c>
      <c r="B54" s="170" t="s">
        <v>1095</v>
      </c>
      <c r="C54" s="170"/>
      <c r="D54" s="170"/>
      <c r="E54" s="170"/>
      <c r="F54" s="170"/>
      <c r="G54" s="153">
        <f>5/11</f>
        <v>0.45454545454545453</v>
      </c>
      <c r="H54" s="154"/>
    </row>
  </sheetData>
  <mergeCells count="65">
    <mergeCell ref="B54:F54"/>
    <mergeCell ref="G54:H54"/>
    <mergeCell ref="G49:H49"/>
    <mergeCell ref="G50:H50"/>
    <mergeCell ref="G51:H51"/>
    <mergeCell ref="G52:H52"/>
    <mergeCell ref="G53:H53"/>
    <mergeCell ref="G13:H13"/>
    <mergeCell ref="G14:H14"/>
    <mergeCell ref="G25:H25"/>
    <mergeCell ref="G26:H26"/>
    <mergeCell ref="G15:H15"/>
    <mergeCell ref="G24:H24"/>
    <mergeCell ref="B10:F10"/>
    <mergeCell ref="G10:H10"/>
    <mergeCell ref="A11:H11"/>
    <mergeCell ref="B12:C12"/>
    <mergeCell ref="D12:E12"/>
    <mergeCell ref="G12:H12"/>
    <mergeCell ref="A1:H1"/>
    <mergeCell ref="B2:C2"/>
    <mergeCell ref="D2:E2"/>
    <mergeCell ref="G2:H2"/>
    <mergeCell ref="G9:H9"/>
    <mergeCell ref="G6:H6"/>
    <mergeCell ref="G7:H7"/>
    <mergeCell ref="G8:H8"/>
    <mergeCell ref="G3:H3"/>
    <mergeCell ref="G4:H4"/>
    <mergeCell ref="G5:H5"/>
    <mergeCell ref="B16:F16"/>
    <mergeCell ref="G16:H16"/>
    <mergeCell ref="G17:H17"/>
    <mergeCell ref="G18:H18"/>
    <mergeCell ref="G23:H23"/>
    <mergeCell ref="G19:H19"/>
    <mergeCell ref="G20:H20"/>
    <mergeCell ref="G21:H21"/>
    <mergeCell ref="G22:H22"/>
    <mergeCell ref="B40:F40"/>
    <mergeCell ref="G40:H40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8:H38"/>
    <mergeCell ref="G39:H39"/>
    <mergeCell ref="B37:F37"/>
    <mergeCell ref="G37:H37"/>
    <mergeCell ref="A41:H41"/>
    <mergeCell ref="B42:C42"/>
    <mergeCell ref="D42:E42"/>
    <mergeCell ref="G42:H42"/>
    <mergeCell ref="G43:H43"/>
    <mergeCell ref="G44:H44"/>
    <mergeCell ref="G45:H45"/>
    <mergeCell ref="G46:H46"/>
    <mergeCell ref="G47:H47"/>
    <mergeCell ref="G48:H48"/>
  </mergeCells>
  <phoneticPr fontId="16" type="noConversion"/>
  <conditionalFormatting sqref="A1:H1">
    <cfRule type="colorScale" priority="80">
      <colorScale>
        <cfvo type="min"/>
        <cfvo type="max"/>
        <color theme="6" tint="0.59999389629810485"/>
        <color theme="6" tint="0.59999389629810485"/>
      </colorScale>
    </cfRule>
  </conditionalFormatting>
  <conditionalFormatting sqref="A11:H11">
    <cfRule type="colorScale" priority="82">
      <colorScale>
        <cfvo type="min"/>
        <cfvo type="max"/>
        <color theme="6" tint="0.59999389629810485"/>
        <color theme="6" tint="0.59999389629810485"/>
      </colorScale>
    </cfRule>
  </conditionalFormatting>
  <conditionalFormatting sqref="A41:H41">
    <cfRule type="colorScale" priority="1">
      <colorScale>
        <cfvo type="min"/>
        <cfvo type="max"/>
        <color theme="6" tint="0.59999389629810485"/>
        <color theme="6" tint="0.59999389629810485"/>
      </colorScale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96B2B-6881-4853-AB0B-8CE3531F4A50}">
  <dimension ref="A1:S20"/>
  <sheetViews>
    <sheetView topLeftCell="A10" workbookViewId="0">
      <selection activeCell="B16" sqref="B16"/>
    </sheetView>
  </sheetViews>
  <sheetFormatPr defaultRowHeight="14" x14ac:dyDescent="0.25"/>
  <cols>
    <col min="1" max="5" width="14.26953125" customWidth="1"/>
    <col min="6" max="6" width="36.36328125" customWidth="1"/>
    <col min="7" max="8" width="14.26953125" customWidth="1"/>
  </cols>
  <sheetData>
    <row r="1" spans="1:19" s="2" customFormat="1" ht="54" customHeight="1" x14ac:dyDescent="0.25">
      <c r="A1" s="129" t="s">
        <v>1071</v>
      </c>
      <c r="B1" s="130"/>
      <c r="C1" s="130"/>
      <c r="D1" s="130"/>
      <c r="E1" s="130"/>
      <c r="F1" s="130"/>
      <c r="G1" s="130"/>
      <c r="H1" s="130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s="2" customFormat="1" ht="24" customHeight="1" x14ac:dyDescent="0.25">
      <c r="A2" s="3" t="s">
        <v>1</v>
      </c>
      <c r="B2" s="131" t="s">
        <v>2</v>
      </c>
      <c r="C2" s="132"/>
      <c r="D2" s="131" t="s">
        <v>3</v>
      </c>
      <c r="E2" s="132"/>
      <c r="F2" s="3" t="s">
        <v>4</v>
      </c>
      <c r="G2" s="133" t="s">
        <v>5</v>
      </c>
      <c r="H2" s="134"/>
      <c r="J2" s="11"/>
      <c r="K2" s="11"/>
      <c r="L2" s="11"/>
      <c r="M2" s="11"/>
      <c r="N2" s="11"/>
      <c r="O2" s="11"/>
      <c r="P2" s="11"/>
      <c r="Q2" s="11"/>
    </row>
    <row r="3" spans="1:19" s="2" customFormat="1" ht="24" customHeight="1" x14ac:dyDescent="0.25">
      <c r="A3" s="4">
        <v>1</v>
      </c>
      <c r="B3" s="6" t="s">
        <v>1045</v>
      </c>
      <c r="C3" s="6" t="s">
        <v>1073</v>
      </c>
      <c r="D3" s="9">
        <v>46017</v>
      </c>
      <c r="E3" s="9">
        <v>46017</v>
      </c>
      <c r="F3" s="36" t="s">
        <v>247</v>
      </c>
      <c r="G3" s="119"/>
      <c r="H3" s="120"/>
      <c r="J3" s="11"/>
      <c r="K3" s="11"/>
      <c r="L3" s="11"/>
      <c r="M3" s="11"/>
      <c r="N3" s="11"/>
      <c r="O3" s="11"/>
      <c r="P3" s="11"/>
      <c r="Q3" s="11"/>
    </row>
    <row r="4" spans="1:19" s="2" customFormat="1" ht="24" customHeight="1" x14ac:dyDescent="0.25">
      <c r="A4" s="4">
        <v>2</v>
      </c>
      <c r="B4" s="6" t="s">
        <v>1045</v>
      </c>
      <c r="C4" s="6" t="s">
        <v>1029</v>
      </c>
      <c r="D4" s="9">
        <v>46031</v>
      </c>
      <c r="E4" s="9">
        <v>46033</v>
      </c>
      <c r="F4" s="36" t="s">
        <v>247</v>
      </c>
      <c r="G4" s="119"/>
      <c r="H4" s="120"/>
      <c r="J4" s="11"/>
      <c r="K4" s="11"/>
      <c r="L4" s="11"/>
      <c r="M4" s="11"/>
      <c r="N4" s="11"/>
      <c r="O4" s="11"/>
      <c r="P4" s="11"/>
      <c r="Q4" s="11"/>
    </row>
    <row r="5" spans="1:19" s="2" customFormat="1" ht="24" customHeight="1" x14ac:dyDescent="0.25">
      <c r="A5" s="4">
        <v>3</v>
      </c>
      <c r="B5" s="6" t="s">
        <v>1045</v>
      </c>
      <c r="C5" s="6" t="s">
        <v>1005</v>
      </c>
      <c r="D5" s="9">
        <v>46045</v>
      </c>
      <c r="E5" s="9">
        <v>46050</v>
      </c>
      <c r="F5" s="8" t="s">
        <v>1141</v>
      </c>
      <c r="G5" s="119"/>
      <c r="H5" s="120"/>
      <c r="J5" s="11"/>
      <c r="K5" s="11"/>
      <c r="L5" s="11"/>
      <c r="M5" s="11"/>
      <c r="N5" s="11"/>
      <c r="O5" s="11"/>
      <c r="P5" s="11"/>
      <c r="Q5" s="11"/>
    </row>
    <row r="6" spans="1:19" s="2" customFormat="1" ht="24" customHeight="1" x14ac:dyDescent="0.25">
      <c r="A6" s="4">
        <v>4</v>
      </c>
      <c r="B6" s="6" t="s">
        <v>1045</v>
      </c>
      <c r="C6" s="6" t="s">
        <v>1012</v>
      </c>
      <c r="D6" s="9">
        <v>46059</v>
      </c>
      <c r="E6" s="9">
        <v>46068</v>
      </c>
      <c r="F6" s="8" t="s">
        <v>1142</v>
      </c>
      <c r="G6" s="119"/>
      <c r="H6" s="120"/>
      <c r="J6" s="11"/>
      <c r="K6" s="11"/>
      <c r="L6" s="11"/>
      <c r="M6" s="11"/>
      <c r="N6" s="11"/>
      <c r="O6" s="11"/>
      <c r="P6" s="11"/>
      <c r="Q6" s="11"/>
    </row>
    <row r="7" spans="1:19" s="2" customFormat="1" ht="24" customHeight="1" x14ac:dyDescent="0.25">
      <c r="A7" s="4">
        <v>5</v>
      </c>
      <c r="B7" s="6" t="s">
        <v>1045</v>
      </c>
      <c r="C7" s="6" t="s">
        <v>1074</v>
      </c>
      <c r="D7" s="9">
        <v>46073</v>
      </c>
      <c r="E7" s="9">
        <v>46085</v>
      </c>
      <c r="F7" s="8" t="s">
        <v>1143</v>
      </c>
      <c r="G7" s="119"/>
      <c r="H7" s="120"/>
      <c r="J7" s="11"/>
      <c r="K7" s="11"/>
      <c r="L7" s="11"/>
      <c r="M7" s="11"/>
      <c r="N7" s="11"/>
      <c r="O7" s="11"/>
      <c r="P7" s="11"/>
      <c r="Q7" s="11"/>
    </row>
    <row r="8" spans="1:19" s="2" customFormat="1" ht="24" customHeight="1" x14ac:dyDescent="0.25">
      <c r="A8" s="4"/>
      <c r="B8" s="138" t="s">
        <v>225</v>
      </c>
      <c r="C8" s="139"/>
      <c r="D8" s="139"/>
      <c r="E8" s="139"/>
      <c r="F8" s="140"/>
      <c r="G8" s="119"/>
      <c r="H8" s="120"/>
      <c r="J8" s="11"/>
      <c r="K8" s="11"/>
      <c r="L8" s="11"/>
      <c r="M8" s="11"/>
      <c r="N8" s="11"/>
      <c r="O8" s="11"/>
      <c r="P8" s="11"/>
      <c r="Q8" s="11"/>
    </row>
    <row r="9" spans="1:19" s="2" customFormat="1" ht="24" customHeight="1" x14ac:dyDescent="0.25">
      <c r="A9" s="4">
        <v>6</v>
      </c>
      <c r="B9" s="6" t="s">
        <v>1045</v>
      </c>
      <c r="C9" s="6" t="s">
        <v>1075</v>
      </c>
      <c r="D9" s="9">
        <v>46094</v>
      </c>
      <c r="E9" s="9">
        <v>46102</v>
      </c>
      <c r="F9" s="8" t="s">
        <v>1144</v>
      </c>
      <c r="G9" s="119"/>
      <c r="H9" s="120"/>
      <c r="J9" s="11"/>
      <c r="K9" s="11"/>
      <c r="L9" s="11"/>
      <c r="M9" s="11"/>
      <c r="N9" s="11"/>
      <c r="O9" s="11"/>
      <c r="P9" s="11"/>
      <c r="Q9" s="11"/>
    </row>
    <row r="10" spans="1:19" s="2" customFormat="1" ht="24" customHeight="1" x14ac:dyDescent="0.25">
      <c r="A10" s="4"/>
      <c r="B10" s="138" t="s">
        <v>225</v>
      </c>
      <c r="C10" s="139"/>
      <c r="D10" s="139"/>
      <c r="E10" s="139"/>
      <c r="F10" s="140"/>
      <c r="G10" s="119"/>
      <c r="H10" s="120"/>
      <c r="J10" s="11"/>
      <c r="K10" s="11"/>
      <c r="L10" s="11"/>
      <c r="M10" s="11"/>
      <c r="N10" s="11"/>
      <c r="O10" s="11"/>
      <c r="P10" s="11"/>
      <c r="Q10" s="11"/>
    </row>
    <row r="11" spans="1:19" s="2" customFormat="1" ht="24" customHeight="1" x14ac:dyDescent="0.25">
      <c r="A11" s="4">
        <v>7</v>
      </c>
      <c r="B11" s="6" t="s">
        <v>316</v>
      </c>
      <c r="C11" s="6" t="s">
        <v>1015</v>
      </c>
      <c r="D11" s="9" t="s">
        <v>1106</v>
      </c>
      <c r="E11" s="9">
        <v>46115</v>
      </c>
      <c r="F11" s="36" t="s">
        <v>247</v>
      </c>
      <c r="G11" s="119"/>
      <c r="H11" s="120"/>
      <c r="J11" s="11"/>
      <c r="K11" s="11"/>
      <c r="L11" s="11"/>
      <c r="M11" s="11"/>
      <c r="N11" s="11"/>
      <c r="O11" s="11"/>
      <c r="P11" s="11"/>
      <c r="Q11" s="11"/>
    </row>
    <row r="12" spans="1:19" s="2" customFormat="1" ht="24" customHeight="1" x14ac:dyDescent="0.25">
      <c r="A12" s="4">
        <v>8</v>
      </c>
      <c r="B12" s="6" t="s">
        <v>316</v>
      </c>
      <c r="C12" s="6" t="s">
        <v>1076</v>
      </c>
      <c r="D12" s="9">
        <v>46129</v>
      </c>
      <c r="E12" s="9">
        <v>46130</v>
      </c>
      <c r="F12" s="36" t="s">
        <v>247</v>
      </c>
      <c r="G12" s="119"/>
      <c r="H12" s="120"/>
      <c r="J12" s="11"/>
      <c r="K12" s="11"/>
      <c r="L12" s="11"/>
      <c r="M12" s="11"/>
      <c r="N12" s="11"/>
      <c r="O12" s="11"/>
      <c r="P12" s="11"/>
      <c r="Q12" s="11"/>
    </row>
    <row r="13" spans="1:19" s="2" customFormat="1" ht="24" customHeight="1" x14ac:dyDescent="0.25">
      <c r="A13" s="4">
        <v>9</v>
      </c>
      <c r="B13" s="6" t="s">
        <v>316</v>
      </c>
      <c r="C13" s="6" t="s">
        <v>1020</v>
      </c>
      <c r="D13" s="9">
        <v>46143</v>
      </c>
      <c r="E13" s="9">
        <v>46146</v>
      </c>
      <c r="F13" s="8" t="s">
        <v>1143</v>
      </c>
      <c r="G13" s="119"/>
      <c r="H13" s="120"/>
      <c r="J13" s="11"/>
      <c r="K13" s="11"/>
      <c r="L13" s="11"/>
      <c r="M13" s="11"/>
      <c r="N13" s="11"/>
      <c r="O13" s="11"/>
      <c r="P13" s="11"/>
      <c r="Q13" s="11"/>
    </row>
    <row r="14" spans="1:19" s="2" customFormat="1" ht="24" customHeight="1" x14ac:dyDescent="0.25">
      <c r="A14" s="4">
        <v>10</v>
      </c>
      <c r="B14" s="6" t="s">
        <v>316</v>
      </c>
      <c r="C14" s="6" t="s">
        <v>1077</v>
      </c>
      <c r="D14" s="9">
        <v>46157</v>
      </c>
      <c r="E14" s="9">
        <v>46160</v>
      </c>
      <c r="F14" s="8" t="s">
        <v>1145</v>
      </c>
      <c r="G14" s="119"/>
      <c r="H14" s="120"/>
      <c r="J14" s="11"/>
      <c r="K14" s="11"/>
      <c r="L14" s="11"/>
      <c r="M14" s="11"/>
      <c r="N14" s="11"/>
      <c r="O14" s="11"/>
      <c r="P14" s="11"/>
      <c r="Q14" s="11"/>
    </row>
    <row r="15" spans="1:19" s="2" customFormat="1" ht="24" customHeight="1" x14ac:dyDescent="0.25">
      <c r="A15" s="4">
        <v>11</v>
      </c>
      <c r="B15" s="6" t="s">
        <v>316</v>
      </c>
      <c r="C15" s="6" t="s">
        <v>1078</v>
      </c>
      <c r="D15" s="9">
        <v>46171</v>
      </c>
      <c r="E15" s="9">
        <v>46175</v>
      </c>
      <c r="F15" s="8" t="s">
        <v>1145</v>
      </c>
      <c r="G15" s="119"/>
      <c r="H15" s="120"/>
      <c r="J15" s="11"/>
      <c r="K15" s="11"/>
      <c r="L15" s="11"/>
      <c r="M15" s="11"/>
      <c r="N15" s="11"/>
      <c r="O15" s="11"/>
      <c r="P15" s="11"/>
      <c r="Q15" s="11"/>
    </row>
    <row r="16" spans="1:19" s="2" customFormat="1" ht="24" customHeight="1" x14ac:dyDescent="0.25">
      <c r="A16" s="4">
        <v>12</v>
      </c>
      <c r="B16" s="6" t="s">
        <v>316</v>
      </c>
      <c r="C16" s="6" t="s">
        <v>1079</v>
      </c>
      <c r="D16" s="9">
        <v>46185</v>
      </c>
      <c r="E16" s="9">
        <v>46189</v>
      </c>
      <c r="F16" s="8" t="s">
        <v>1146</v>
      </c>
      <c r="G16" s="119"/>
      <c r="H16" s="120"/>
      <c r="J16" s="11"/>
      <c r="K16" s="11"/>
      <c r="L16" s="11"/>
      <c r="M16" s="11"/>
      <c r="N16" s="11"/>
      <c r="O16" s="11"/>
      <c r="P16" s="11"/>
      <c r="Q16" s="11"/>
    </row>
    <row r="17" spans="1:17" s="2" customFormat="1" ht="24" customHeight="1" x14ac:dyDescent="0.25">
      <c r="A17" s="4"/>
      <c r="B17" s="6" t="s">
        <v>316</v>
      </c>
      <c r="C17" s="6" t="s">
        <v>1080</v>
      </c>
      <c r="D17" s="9">
        <v>46199</v>
      </c>
      <c r="E17" s="101">
        <v>46204</v>
      </c>
      <c r="F17" s="36"/>
      <c r="G17" s="119"/>
      <c r="H17" s="120"/>
      <c r="J17" s="11"/>
      <c r="K17" s="11"/>
      <c r="L17" s="11"/>
      <c r="M17" s="11"/>
      <c r="N17" s="11"/>
      <c r="O17" s="11"/>
      <c r="P17" s="11"/>
      <c r="Q17" s="11"/>
    </row>
    <row r="18" spans="1:17" s="2" customFormat="1" ht="24.65" customHeight="1" x14ac:dyDescent="0.25">
      <c r="A18" s="10" t="s">
        <v>240</v>
      </c>
      <c r="B18" s="170" t="s">
        <v>1096</v>
      </c>
      <c r="C18" s="170"/>
      <c r="D18" s="170"/>
      <c r="E18" s="170"/>
      <c r="F18" s="170"/>
      <c r="G18" s="153">
        <f>4/12</f>
        <v>0.33333333333333331</v>
      </c>
      <c r="H18" s="154"/>
    </row>
    <row r="20" spans="1:17" x14ac:dyDescent="0.25">
      <c r="B20" s="104" t="s">
        <v>1103</v>
      </c>
    </row>
  </sheetData>
  <mergeCells count="23">
    <mergeCell ref="B8:F8"/>
    <mergeCell ref="G8:H8"/>
    <mergeCell ref="A1:H1"/>
    <mergeCell ref="B2:C2"/>
    <mergeCell ref="D2:E2"/>
    <mergeCell ref="G2:H2"/>
    <mergeCell ref="G3:H3"/>
    <mergeCell ref="G4:H4"/>
    <mergeCell ref="G5:H5"/>
    <mergeCell ref="G6:H6"/>
    <mergeCell ref="G7:H7"/>
    <mergeCell ref="G9:H9"/>
    <mergeCell ref="B10:F10"/>
    <mergeCell ref="G10:H10"/>
    <mergeCell ref="B18:F18"/>
    <mergeCell ref="G18:H18"/>
    <mergeCell ref="G11:H11"/>
    <mergeCell ref="G12:H12"/>
    <mergeCell ref="G13:H13"/>
    <mergeCell ref="G14:H14"/>
    <mergeCell ref="G15:H15"/>
    <mergeCell ref="G16:H16"/>
    <mergeCell ref="G17:H17"/>
  </mergeCells>
  <phoneticPr fontId="16" type="noConversion"/>
  <conditionalFormatting sqref="A1:H1">
    <cfRule type="colorScale" priority="1">
      <colorScale>
        <cfvo type="min"/>
        <cfvo type="max"/>
        <color theme="6" tint="0.59999389629810485"/>
        <color theme="6" tint="0.59999389629810485"/>
      </colorScale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7FAB0-0ED9-4AD5-B962-8BEAFB54C94E}">
  <dimension ref="A1:H15"/>
  <sheetViews>
    <sheetView topLeftCell="A10" workbookViewId="0">
      <selection activeCell="F8" sqref="F8"/>
    </sheetView>
  </sheetViews>
  <sheetFormatPr defaultRowHeight="14" x14ac:dyDescent="0.25"/>
  <cols>
    <col min="2" max="2" width="16.81640625" customWidth="1"/>
    <col min="3" max="5" width="13.81640625" customWidth="1"/>
    <col min="6" max="6" width="25.36328125" customWidth="1"/>
    <col min="8" max="8" width="18.90625" customWidth="1"/>
  </cols>
  <sheetData>
    <row r="1" spans="1:8" ht="35.5" x14ac:dyDescent="0.25">
      <c r="A1" s="129" t="s">
        <v>1072</v>
      </c>
      <c r="B1" s="130"/>
      <c r="C1" s="130"/>
      <c r="D1" s="130"/>
      <c r="E1" s="130"/>
      <c r="F1" s="130"/>
      <c r="G1" s="130"/>
      <c r="H1" s="130"/>
    </row>
    <row r="2" spans="1:8" ht="35.5" x14ac:dyDescent="0.25">
      <c r="A2" s="3" t="s">
        <v>1</v>
      </c>
      <c r="B2" s="131" t="s">
        <v>2</v>
      </c>
      <c r="C2" s="132"/>
      <c r="D2" s="131" t="s">
        <v>3</v>
      </c>
      <c r="E2" s="132"/>
      <c r="F2" s="3" t="s">
        <v>4</v>
      </c>
      <c r="G2" s="133" t="s">
        <v>5</v>
      </c>
      <c r="H2" s="134"/>
    </row>
    <row r="3" spans="1:8" ht="25.5" customHeight="1" x14ac:dyDescent="0.25">
      <c r="A3" s="4">
        <v>1</v>
      </c>
      <c r="B3" s="6" t="s">
        <v>489</v>
      </c>
      <c r="C3" s="6" t="s">
        <v>1002</v>
      </c>
      <c r="D3" s="9">
        <v>46024</v>
      </c>
      <c r="E3" s="9">
        <v>46025</v>
      </c>
      <c r="F3" s="8" t="s">
        <v>248</v>
      </c>
      <c r="G3" s="119"/>
      <c r="H3" s="120"/>
    </row>
    <row r="4" spans="1:8" ht="25.5" customHeight="1" x14ac:dyDescent="0.25">
      <c r="A4" s="4">
        <v>2</v>
      </c>
      <c r="B4" s="6" t="s">
        <v>489</v>
      </c>
      <c r="C4" s="6" t="s">
        <v>1030</v>
      </c>
      <c r="D4" s="9">
        <v>46038</v>
      </c>
      <c r="E4" s="9">
        <v>46040</v>
      </c>
      <c r="F4" s="8" t="s">
        <v>248</v>
      </c>
      <c r="G4" s="119"/>
      <c r="H4" s="120"/>
    </row>
    <row r="5" spans="1:8" ht="25.5" customHeight="1" x14ac:dyDescent="0.25">
      <c r="A5" s="4">
        <v>3</v>
      </c>
      <c r="B5" s="6" t="s">
        <v>1081</v>
      </c>
      <c r="C5" s="6" t="s">
        <v>1009</v>
      </c>
      <c r="D5" s="9">
        <v>46052</v>
      </c>
      <c r="E5" s="9">
        <v>46059</v>
      </c>
      <c r="F5" s="8" t="s">
        <v>248</v>
      </c>
      <c r="G5" s="119"/>
      <c r="H5" s="120"/>
    </row>
    <row r="6" spans="1:8" ht="25.5" customHeight="1" x14ac:dyDescent="0.25">
      <c r="A6" s="4">
        <v>4</v>
      </c>
      <c r="B6" s="6" t="s">
        <v>1081</v>
      </c>
      <c r="C6" s="6" t="s">
        <v>1031</v>
      </c>
      <c r="D6" s="9">
        <v>46066</v>
      </c>
      <c r="E6" s="9">
        <v>46078</v>
      </c>
      <c r="F6" s="8" t="s">
        <v>248</v>
      </c>
      <c r="G6" s="119"/>
      <c r="H6" s="120"/>
    </row>
    <row r="7" spans="1:8" ht="25.5" customHeight="1" x14ac:dyDescent="0.25">
      <c r="A7" s="4">
        <v>5</v>
      </c>
      <c r="B7" s="6" t="s">
        <v>1081</v>
      </c>
      <c r="C7" s="6" t="s">
        <v>1034</v>
      </c>
      <c r="D7" s="9">
        <v>46087</v>
      </c>
      <c r="E7" s="9">
        <v>46093</v>
      </c>
      <c r="F7" s="8" t="s">
        <v>248</v>
      </c>
      <c r="G7" s="119"/>
      <c r="H7" s="120"/>
    </row>
    <row r="8" spans="1:8" ht="25.5" customHeight="1" x14ac:dyDescent="0.25">
      <c r="A8" s="4">
        <v>6</v>
      </c>
      <c r="B8" s="6" t="s">
        <v>1081</v>
      </c>
      <c r="C8" s="6" t="s">
        <v>1046</v>
      </c>
      <c r="D8" s="9">
        <v>46101</v>
      </c>
      <c r="E8" s="9">
        <v>46110</v>
      </c>
      <c r="F8" s="8" t="s">
        <v>248</v>
      </c>
      <c r="G8" s="119"/>
      <c r="H8" s="120"/>
    </row>
    <row r="9" spans="1:8" ht="25.5" customHeight="1" x14ac:dyDescent="0.25">
      <c r="A9" s="4">
        <v>7</v>
      </c>
      <c r="B9" s="6" t="s">
        <v>1081</v>
      </c>
      <c r="C9" s="6" t="s">
        <v>1019</v>
      </c>
      <c r="D9" s="9">
        <v>46122</v>
      </c>
      <c r="E9" s="9">
        <v>46122</v>
      </c>
      <c r="F9" s="36" t="s">
        <v>247</v>
      </c>
      <c r="G9" s="119"/>
      <c r="H9" s="120"/>
    </row>
    <row r="10" spans="1:8" ht="25.5" customHeight="1" x14ac:dyDescent="0.25">
      <c r="A10" s="4">
        <v>8</v>
      </c>
      <c r="B10" s="6" t="s">
        <v>1081</v>
      </c>
      <c r="C10" s="6" t="s">
        <v>1040</v>
      </c>
      <c r="D10" s="9">
        <v>46136</v>
      </c>
      <c r="E10" s="9">
        <v>46135</v>
      </c>
      <c r="F10" s="36" t="s">
        <v>247</v>
      </c>
      <c r="G10" s="119"/>
      <c r="H10" s="120"/>
    </row>
    <row r="11" spans="1:8" ht="25.5" customHeight="1" x14ac:dyDescent="0.25">
      <c r="A11" s="4">
        <v>9</v>
      </c>
      <c r="B11" s="6" t="s">
        <v>1081</v>
      </c>
      <c r="C11" s="6" t="s">
        <v>1021</v>
      </c>
      <c r="D11" s="9">
        <v>46150</v>
      </c>
      <c r="E11" s="9">
        <v>46150</v>
      </c>
      <c r="F11" s="36" t="s">
        <v>247</v>
      </c>
      <c r="G11" s="119"/>
      <c r="H11" s="120"/>
    </row>
    <row r="12" spans="1:8" ht="25.5" customHeight="1" x14ac:dyDescent="0.25">
      <c r="A12" s="4">
        <v>10</v>
      </c>
      <c r="B12" s="6" t="s">
        <v>1081</v>
      </c>
      <c r="C12" s="6" t="s">
        <v>1023</v>
      </c>
      <c r="D12" s="9">
        <v>46164</v>
      </c>
      <c r="E12" s="9">
        <v>46164</v>
      </c>
      <c r="F12" s="36" t="s">
        <v>247</v>
      </c>
      <c r="G12" s="119"/>
      <c r="H12" s="120"/>
    </row>
    <row r="13" spans="1:8" ht="25.5" customHeight="1" x14ac:dyDescent="0.25">
      <c r="A13" s="4">
        <v>11</v>
      </c>
      <c r="B13" s="6" t="s">
        <v>1081</v>
      </c>
      <c r="C13" s="6" t="s">
        <v>1041</v>
      </c>
      <c r="D13" s="9">
        <v>46178</v>
      </c>
      <c r="E13" s="9">
        <v>46178</v>
      </c>
      <c r="F13" s="36" t="s">
        <v>247</v>
      </c>
      <c r="G13" s="119"/>
      <c r="H13" s="120"/>
    </row>
    <row r="14" spans="1:8" ht="25.5" customHeight="1" x14ac:dyDescent="0.25">
      <c r="A14" s="4">
        <v>12</v>
      </c>
      <c r="B14" s="6" t="s">
        <v>1081</v>
      </c>
      <c r="C14" s="6" t="s">
        <v>1042</v>
      </c>
      <c r="D14" s="9">
        <v>46192</v>
      </c>
      <c r="E14" s="9">
        <v>46192</v>
      </c>
      <c r="F14" s="36" t="s">
        <v>247</v>
      </c>
      <c r="G14" s="119"/>
      <c r="H14" s="120"/>
    </row>
    <row r="15" spans="1:8" ht="25.5" customHeight="1" x14ac:dyDescent="0.25">
      <c r="A15" s="10" t="s">
        <v>240</v>
      </c>
      <c r="B15" s="170" t="s">
        <v>1097</v>
      </c>
      <c r="C15" s="170"/>
      <c r="D15" s="170"/>
      <c r="E15" s="170"/>
      <c r="F15" s="170"/>
      <c r="G15" s="153">
        <f>6/12</f>
        <v>0.5</v>
      </c>
      <c r="H15" s="154"/>
    </row>
  </sheetData>
  <mergeCells count="18">
    <mergeCell ref="G10:H10"/>
    <mergeCell ref="A1:H1"/>
    <mergeCell ref="B2:C2"/>
    <mergeCell ref="D2:E2"/>
    <mergeCell ref="G2:H2"/>
    <mergeCell ref="G3:H3"/>
    <mergeCell ref="G4:H4"/>
    <mergeCell ref="G5:H5"/>
    <mergeCell ref="G6:H6"/>
    <mergeCell ref="G7:H7"/>
    <mergeCell ref="G8:H8"/>
    <mergeCell ref="G9:H9"/>
    <mergeCell ref="G11:H11"/>
    <mergeCell ref="G12:H12"/>
    <mergeCell ref="G13:H13"/>
    <mergeCell ref="B15:F15"/>
    <mergeCell ref="G15:H15"/>
    <mergeCell ref="G14:H14"/>
  </mergeCells>
  <phoneticPr fontId="16" type="noConversion"/>
  <conditionalFormatting sqref="A1:H1">
    <cfRule type="colorScale" priority="1">
      <colorScale>
        <cfvo type="min"/>
        <cfvo type="max"/>
        <color theme="6" tint="0.59999389629810485"/>
        <color theme="6" tint="0.59999389629810485"/>
      </colorScale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A8D0E-013E-4C19-BF9C-51008601C088}">
  <dimension ref="A1:S11"/>
  <sheetViews>
    <sheetView workbookViewId="0">
      <selection activeCell="J11" sqref="J11"/>
    </sheetView>
  </sheetViews>
  <sheetFormatPr defaultRowHeight="14" x14ac:dyDescent="0.25"/>
  <cols>
    <col min="2" max="2" width="19.36328125" customWidth="1"/>
    <col min="4" max="4" width="12.26953125" customWidth="1"/>
    <col min="5" max="5" width="14.7265625" customWidth="1"/>
    <col min="6" max="6" width="24.54296875" customWidth="1"/>
  </cols>
  <sheetData>
    <row r="1" spans="1:19" ht="54" customHeight="1" x14ac:dyDescent="0.25">
      <c r="A1" s="121" t="s">
        <v>487</v>
      </c>
      <c r="B1" s="122"/>
      <c r="C1" s="122"/>
      <c r="D1" s="122"/>
      <c r="E1" s="122"/>
      <c r="F1" s="122"/>
      <c r="G1" s="122"/>
      <c r="H1" s="122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24" customHeight="1" x14ac:dyDescent="0.25">
      <c r="A2" s="18" t="s">
        <v>1</v>
      </c>
      <c r="B2" s="123" t="s">
        <v>2</v>
      </c>
      <c r="C2" s="124"/>
      <c r="D2" s="123" t="s">
        <v>3</v>
      </c>
      <c r="E2" s="124"/>
      <c r="F2" s="18" t="s">
        <v>4</v>
      </c>
      <c r="G2" s="125" t="s">
        <v>5</v>
      </c>
      <c r="H2" s="126"/>
      <c r="J2" s="15"/>
      <c r="K2" s="15"/>
      <c r="L2" s="15"/>
      <c r="M2" s="15"/>
      <c r="N2" s="15"/>
      <c r="O2" s="15"/>
      <c r="P2" s="15"/>
      <c r="Q2" s="15"/>
    </row>
    <row r="3" spans="1:19" ht="24" customHeight="1" x14ac:dyDescent="0.25">
      <c r="A3" s="19">
        <v>1</v>
      </c>
      <c r="B3" s="20" t="s">
        <v>464</v>
      </c>
      <c r="C3" s="20" t="s">
        <v>465</v>
      </c>
      <c r="D3" s="16">
        <v>46017</v>
      </c>
      <c r="E3" s="16">
        <v>46017</v>
      </c>
      <c r="F3" s="27" t="s">
        <v>495</v>
      </c>
      <c r="G3" s="109">
        <v>1</v>
      </c>
      <c r="H3" s="128"/>
      <c r="J3" s="15"/>
      <c r="K3" s="15"/>
      <c r="L3" s="15"/>
      <c r="M3" s="15"/>
      <c r="N3" s="15"/>
      <c r="O3" s="15"/>
      <c r="P3" s="15"/>
      <c r="Q3" s="15"/>
    </row>
    <row r="7" spans="1:19" ht="54" customHeight="1" x14ac:dyDescent="0.25">
      <c r="A7" s="121" t="s">
        <v>488</v>
      </c>
      <c r="B7" s="122"/>
      <c r="C7" s="122"/>
      <c r="D7" s="122"/>
      <c r="E7" s="122"/>
      <c r="F7" s="122"/>
      <c r="G7" s="122"/>
      <c r="H7" s="122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1:19" ht="24" customHeight="1" x14ac:dyDescent="0.25">
      <c r="A8" s="18" t="s">
        <v>1</v>
      </c>
      <c r="B8" s="123" t="s">
        <v>2</v>
      </c>
      <c r="C8" s="124"/>
      <c r="D8" s="123" t="s">
        <v>3</v>
      </c>
      <c r="E8" s="124"/>
      <c r="F8" s="18" t="s">
        <v>4</v>
      </c>
      <c r="G8" s="125" t="s">
        <v>5</v>
      </c>
      <c r="H8" s="126"/>
      <c r="J8" s="15"/>
      <c r="K8" s="15"/>
      <c r="L8" s="15"/>
      <c r="M8" s="15"/>
      <c r="N8" s="15"/>
      <c r="O8" s="15"/>
      <c r="P8" s="15"/>
      <c r="Q8" s="15"/>
    </row>
    <row r="9" spans="1:19" ht="24" customHeight="1" x14ac:dyDescent="0.25">
      <c r="A9" s="19">
        <v>1</v>
      </c>
      <c r="B9" s="20" t="s">
        <v>373</v>
      </c>
      <c r="C9" s="20" t="s">
        <v>471</v>
      </c>
      <c r="D9" s="16">
        <v>46017</v>
      </c>
      <c r="E9" s="16">
        <v>46017</v>
      </c>
      <c r="F9" s="27" t="s">
        <v>495</v>
      </c>
      <c r="G9" s="109">
        <v>1</v>
      </c>
      <c r="H9" s="128"/>
      <c r="J9" s="15"/>
      <c r="K9" s="15"/>
      <c r="L9" s="15"/>
      <c r="M9" s="15"/>
      <c r="N9" s="15"/>
      <c r="O9" s="15"/>
      <c r="P9" s="15"/>
      <c r="Q9" s="15"/>
    </row>
    <row r="11" spans="1:19" x14ac:dyDescent="0.25">
      <c r="H11" s="24" t="s">
        <v>991</v>
      </c>
    </row>
  </sheetData>
  <mergeCells count="10">
    <mergeCell ref="A7:H7"/>
    <mergeCell ref="B8:C8"/>
    <mergeCell ref="D8:E8"/>
    <mergeCell ref="G8:H8"/>
    <mergeCell ref="G9:H9"/>
    <mergeCell ref="A1:H1"/>
    <mergeCell ref="B2:C2"/>
    <mergeCell ref="D2:E2"/>
    <mergeCell ref="G2:H2"/>
    <mergeCell ref="G3:H3"/>
  </mergeCells>
  <phoneticPr fontId="16" type="noConversion"/>
  <conditionalFormatting sqref="A1:H1">
    <cfRule type="colorScale" priority="54">
      <colorScale>
        <cfvo type="min"/>
        <cfvo type="max"/>
        <color theme="6" tint="0.59999389629810485"/>
        <color theme="6" tint="0.59999389629810485"/>
      </colorScale>
    </cfRule>
  </conditionalFormatting>
  <conditionalFormatting sqref="A7:H7">
    <cfRule type="colorScale" priority="1">
      <colorScale>
        <cfvo type="min"/>
        <cfvo type="max"/>
        <color theme="6" tint="0.59999389629810485"/>
        <color theme="6" tint="0.59999389629810485"/>
      </colorScale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8FB05-BD62-4B84-AAC4-BE55ED39B8B9}">
  <dimension ref="A1:J123"/>
  <sheetViews>
    <sheetView topLeftCell="A9" workbookViewId="0">
      <selection activeCell="G15" sqref="G15"/>
    </sheetView>
  </sheetViews>
  <sheetFormatPr defaultRowHeight="14" x14ac:dyDescent="0.25"/>
  <cols>
    <col min="2" max="2" width="13.26953125" customWidth="1"/>
    <col min="3" max="3" width="16.81640625" customWidth="1"/>
    <col min="4" max="4" width="43.7265625" customWidth="1"/>
  </cols>
  <sheetData>
    <row r="1" spans="1:10" ht="14.5" x14ac:dyDescent="0.25">
      <c r="A1" s="47" t="s">
        <v>382</v>
      </c>
      <c r="B1" s="47" t="s">
        <v>383</v>
      </c>
      <c r="C1" s="47" t="s">
        <v>384</v>
      </c>
      <c r="D1" s="47" t="s">
        <v>357</v>
      </c>
      <c r="F1" s="79" t="s">
        <v>624</v>
      </c>
      <c r="G1" s="79" t="s">
        <v>576</v>
      </c>
      <c r="H1" s="79" t="s">
        <v>626</v>
      </c>
      <c r="I1" s="79" t="s">
        <v>628</v>
      </c>
      <c r="J1" s="79" t="s">
        <v>631</v>
      </c>
    </row>
    <row r="2" spans="1:10" ht="14.5" x14ac:dyDescent="0.25">
      <c r="A2" s="49" t="s">
        <v>297</v>
      </c>
      <c r="B2" s="49" t="s">
        <v>239</v>
      </c>
      <c r="C2" s="49" t="s">
        <v>358</v>
      </c>
      <c r="D2" s="49" t="s">
        <v>386</v>
      </c>
      <c r="F2" s="80" t="s">
        <v>629</v>
      </c>
      <c r="G2" s="81">
        <v>4</v>
      </c>
      <c r="H2" s="81"/>
      <c r="I2" s="81">
        <v>3</v>
      </c>
      <c r="J2" s="81">
        <v>2</v>
      </c>
    </row>
    <row r="3" spans="1:10" ht="14.5" x14ac:dyDescent="0.25">
      <c r="A3" s="48" t="s">
        <v>297</v>
      </c>
      <c r="B3" s="48" t="s">
        <v>239</v>
      </c>
      <c r="C3" s="48" t="s">
        <v>359</v>
      </c>
      <c r="D3" s="48" t="s">
        <v>385</v>
      </c>
      <c r="F3" s="80" t="s">
        <v>521</v>
      </c>
      <c r="G3" s="81">
        <v>5</v>
      </c>
      <c r="H3" s="81">
        <v>23</v>
      </c>
      <c r="I3" s="81">
        <v>8</v>
      </c>
      <c r="J3" s="81">
        <v>11</v>
      </c>
    </row>
    <row r="4" spans="1:10" ht="14.5" x14ac:dyDescent="0.25">
      <c r="A4" s="48" t="s">
        <v>297</v>
      </c>
      <c r="B4" s="48" t="s">
        <v>360</v>
      </c>
      <c r="C4" s="48" t="s">
        <v>361</v>
      </c>
      <c r="D4" s="48" t="s">
        <v>387</v>
      </c>
      <c r="F4" s="80" t="s">
        <v>633</v>
      </c>
      <c r="G4" s="81">
        <v>1</v>
      </c>
      <c r="H4" s="81">
        <v>6</v>
      </c>
      <c r="I4" s="81">
        <v>3</v>
      </c>
      <c r="J4" s="81">
        <v>5</v>
      </c>
    </row>
    <row r="5" spans="1:10" ht="14.5" x14ac:dyDescent="0.25">
      <c r="A5" s="48" t="s">
        <v>297</v>
      </c>
      <c r="B5" s="48" t="s">
        <v>360</v>
      </c>
      <c r="C5" s="48" t="s">
        <v>362</v>
      </c>
      <c r="D5" s="48" t="s">
        <v>388</v>
      </c>
      <c r="F5" s="80" t="s">
        <v>634</v>
      </c>
      <c r="G5" s="81">
        <v>10</v>
      </c>
      <c r="H5" s="81">
        <v>10</v>
      </c>
      <c r="I5" s="81">
        <v>6</v>
      </c>
      <c r="J5" s="81">
        <v>19</v>
      </c>
    </row>
    <row r="6" spans="1:10" ht="14.5" x14ac:dyDescent="0.25">
      <c r="A6" s="48" t="s">
        <v>297</v>
      </c>
      <c r="B6" s="48" t="s">
        <v>360</v>
      </c>
      <c r="C6" s="48" t="s">
        <v>640</v>
      </c>
      <c r="D6" s="54" t="s">
        <v>641</v>
      </c>
      <c r="F6" s="80" t="s">
        <v>635</v>
      </c>
      <c r="G6" s="81">
        <v>1</v>
      </c>
      <c r="H6" s="81">
        <v>2</v>
      </c>
      <c r="I6" s="81">
        <v>3</v>
      </c>
      <c r="J6" s="81">
        <v>5</v>
      </c>
    </row>
    <row r="7" spans="1:10" ht="14.5" x14ac:dyDescent="0.25">
      <c r="A7" s="48" t="s">
        <v>297</v>
      </c>
      <c r="B7" s="48" t="s">
        <v>303</v>
      </c>
      <c r="C7" s="48" t="s">
        <v>363</v>
      </c>
      <c r="D7" s="48" t="s">
        <v>387</v>
      </c>
      <c r="F7" s="80" t="s">
        <v>636</v>
      </c>
      <c r="G7" s="81"/>
      <c r="H7" s="81">
        <v>3</v>
      </c>
      <c r="I7" s="81">
        <v>3</v>
      </c>
      <c r="J7" s="81">
        <v>3</v>
      </c>
    </row>
    <row r="8" spans="1:10" ht="14.5" x14ac:dyDescent="0.25">
      <c r="A8" s="48" t="s">
        <v>297</v>
      </c>
      <c r="B8" s="48" t="s">
        <v>353</v>
      </c>
      <c r="C8" s="48" t="s">
        <v>364</v>
      </c>
      <c r="D8" s="48" t="s">
        <v>387</v>
      </c>
      <c r="F8" s="80" t="s">
        <v>637</v>
      </c>
      <c r="G8" s="81"/>
      <c r="H8" s="81">
        <v>1</v>
      </c>
      <c r="I8" s="81"/>
      <c r="J8" s="81"/>
    </row>
    <row r="9" spans="1:10" ht="14.5" x14ac:dyDescent="0.25">
      <c r="A9" s="49" t="s">
        <v>300</v>
      </c>
      <c r="B9" s="49" t="s">
        <v>370</v>
      </c>
      <c r="C9" s="49" t="s">
        <v>376</v>
      </c>
      <c r="D9" s="82" t="s">
        <v>643</v>
      </c>
      <c r="F9" s="80" t="s">
        <v>501</v>
      </c>
      <c r="G9" s="81">
        <v>1</v>
      </c>
      <c r="H9" s="81">
        <v>2</v>
      </c>
      <c r="I9" s="81">
        <v>1</v>
      </c>
      <c r="J9" s="81"/>
    </row>
    <row r="10" spans="1:10" ht="14.5" x14ac:dyDescent="0.25">
      <c r="A10" s="48" t="s">
        <v>300</v>
      </c>
      <c r="B10" s="48" t="s">
        <v>370</v>
      </c>
      <c r="C10" s="48" t="s">
        <v>377</v>
      </c>
      <c r="D10" s="48" t="s">
        <v>389</v>
      </c>
      <c r="H10" s="24"/>
    </row>
    <row r="11" spans="1:10" ht="14.5" x14ac:dyDescent="0.25">
      <c r="A11" s="48" t="s">
        <v>300</v>
      </c>
      <c r="B11" s="48" t="s">
        <v>370</v>
      </c>
      <c r="C11" s="48" t="s">
        <v>378</v>
      </c>
      <c r="D11" s="48" t="s">
        <v>389</v>
      </c>
      <c r="H11" s="24"/>
    </row>
    <row r="12" spans="1:10" ht="14.5" x14ac:dyDescent="0.25">
      <c r="A12" s="50" t="s">
        <v>300</v>
      </c>
      <c r="B12" s="50" t="s">
        <v>370</v>
      </c>
      <c r="C12" s="50" t="s">
        <v>379</v>
      </c>
      <c r="D12" s="50" t="s">
        <v>642</v>
      </c>
      <c r="H12" s="24"/>
    </row>
    <row r="13" spans="1:10" ht="14.5" x14ac:dyDescent="0.25">
      <c r="A13" s="48" t="s">
        <v>300</v>
      </c>
      <c r="B13" s="48" t="s">
        <v>370</v>
      </c>
      <c r="C13" s="48" t="s">
        <v>380</v>
      </c>
      <c r="D13" s="48" t="s">
        <v>390</v>
      </c>
    </row>
    <row r="14" spans="1:10" ht="14.5" x14ac:dyDescent="0.25">
      <c r="A14" s="48" t="s">
        <v>300</v>
      </c>
      <c r="B14" s="48" t="s">
        <v>381</v>
      </c>
      <c r="C14" s="48" t="s">
        <v>392</v>
      </c>
      <c r="D14" s="48" t="s">
        <v>391</v>
      </c>
    </row>
    <row r="15" spans="1:10" ht="14.5" x14ac:dyDescent="0.25">
      <c r="A15" s="48" t="s">
        <v>300</v>
      </c>
      <c r="B15" s="48" t="s">
        <v>381</v>
      </c>
      <c r="C15" s="48" t="s">
        <v>393</v>
      </c>
      <c r="D15" s="51" t="s">
        <v>394</v>
      </c>
    </row>
    <row r="16" spans="1:10" ht="14.5" x14ac:dyDescent="0.25">
      <c r="A16" s="48" t="s">
        <v>300</v>
      </c>
      <c r="B16" s="48" t="s">
        <v>395</v>
      </c>
      <c r="C16" s="48" t="s">
        <v>362</v>
      </c>
      <c r="D16" s="52" t="s">
        <v>644</v>
      </c>
    </row>
    <row r="17" spans="1:4" ht="14.5" x14ac:dyDescent="0.25">
      <c r="A17" s="48" t="s">
        <v>300</v>
      </c>
      <c r="B17" s="48" t="s">
        <v>395</v>
      </c>
      <c r="C17" s="48" t="s">
        <v>379</v>
      </c>
      <c r="D17" s="53" t="s">
        <v>396</v>
      </c>
    </row>
    <row r="18" spans="1:4" ht="14.5" x14ac:dyDescent="0.25">
      <c r="A18" s="48" t="s">
        <v>300</v>
      </c>
      <c r="B18" s="48" t="s">
        <v>395</v>
      </c>
      <c r="C18" s="48" t="s">
        <v>397</v>
      </c>
      <c r="D18" s="54" t="s">
        <v>399</v>
      </c>
    </row>
    <row r="19" spans="1:4" ht="14" customHeight="1" x14ac:dyDescent="0.25">
      <c r="A19" s="48" t="s">
        <v>300</v>
      </c>
      <c r="B19" s="48" t="s">
        <v>400</v>
      </c>
      <c r="C19" s="48" t="s">
        <v>402</v>
      </c>
      <c r="D19" s="51" t="s">
        <v>401</v>
      </c>
    </row>
    <row r="20" spans="1:4" ht="14.5" x14ac:dyDescent="0.25">
      <c r="A20" s="49" t="s">
        <v>356</v>
      </c>
      <c r="B20" s="49" t="s">
        <v>410</v>
      </c>
      <c r="C20" s="49" t="s">
        <v>411</v>
      </c>
      <c r="D20" s="49" t="s">
        <v>435</v>
      </c>
    </row>
    <row r="21" spans="1:4" ht="14.5" x14ac:dyDescent="0.25">
      <c r="A21" s="48" t="s">
        <v>356</v>
      </c>
      <c r="B21" s="48" t="s">
        <v>409</v>
      </c>
      <c r="C21" s="48" t="s">
        <v>412</v>
      </c>
      <c r="D21" s="54" t="s">
        <v>413</v>
      </c>
    </row>
    <row r="22" spans="1:4" ht="14.5" x14ac:dyDescent="0.25">
      <c r="A22" s="48" t="s">
        <v>356</v>
      </c>
      <c r="B22" s="48" t="s">
        <v>403</v>
      </c>
      <c r="C22" s="48" t="s">
        <v>415</v>
      </c>
      <c r="D22" s="54" t="s">
        <v>414</v>
      </c>
    </row>
    <row r="23" spans="1:4" ht="14.5" x14ac:dyDescent="0.25">
      <c r="A23" s="48" t="s">
        <v>356</v>
      </c>
      <c r="B23" s="48" t="s">
        <v>403</v>
      </c>
      <c r="C23" s="48" t="s">
        <v>416</v>
      </c>
      <c r="D23" s="54" t="s">
        <v>414</v>
      </c>
    </row>
    <row r="24" spans="1:4" ht="14.5" x14ac:dyDescent="0.25">
      <c r="A24" s="48" t="s">
        <v>356</v>
      </c>
      <c r="B24" s="48" t="s">
        <v>409</v>
      </c>
      <c r="C24" s="48" t="s">
        <v>417</v>
      </c>
      <c r="D24" s="54" t="s">
        <v>398</v>
      </c>
    </row>
    <row r="25" spans="1:4" ht="14.5" x14ac:dyDescent="0.25">
      <c r="A25" s="48" t="s">
        <v>356</v>
      </c>
      <c r="B25" s="50" t="s">
        <v>407</v>
      </c>
      <c r="C25" s="50" t="s">
        <v>418</v>
      </c>
      <c r="D25" s="54" t="s">
        <v>422</v>
      </c>
    </row>
    <row r="26" spans="1:4" ht="14.5" x14ac:dyDescent="0.25">
      <c r="A26" s="48" t="s">
        <v>356</v>
      </c>
      <c r="B26" s="48" t="s">
        <v>407</v>
      </c>
      <c r="C26" s="48" t="s">
        <v>419</v>
      </c>
      <c r="D26" s="54" t="s">
        <v>420</v>
      </c>
    </row>
    <row r="27" spans="1:4" ht="14.5" x14ac:dyDescent="0.25">
      <c r="A27" s="48" t="s">
        <v>356</v>
      </c>
      <c r="B27" s="48" t="s">
        <v>403</v>
      </c>
      <c r="C27" s="48" t="s">
        <v>286</v>
      </c>
      <c r="D27" s="54" t="s">
        <v>421</v>
      </c>
    </row>
    <row r="28" spans="1:4" ht="14.5" x14ac:dyDescent="0.25">
      <c r="A28" s="48" t="s">
        <v>356</v>
      </c>
      <c r="B28" s="48" t="s">
        <v>409</v>
      </c>
      <c r="C28" s="48" t="s">
        <v>289</v>
      </c>
      <c r="D28" s="54" t="s">
        <v>423</v>
      </c>
    </row>
    <row r="29" spans="1:4" ht="14.5" x14ac:dyDescent="0.25">
      <c r="A29" s="48" t="s">
        <v>356</v>
      </c>
      <c r="B29" s="48" t="s">
        <v>407</v>
      </c>
      <c r="C29" s="48" t="s">
        <v>221</v>
      </c>
      <c r="D29" s="54" t="s">
        <v>422</v>
      </c>
    </row>
    <row r="30" spans="1:4" ht="14.5" x14ac:dyDescent="0.25">
      <c r="A30" s="48" t="s">
        <v>356</v>
      </c>
      <c r="B30" s="48" t="s">
        <v>403</v>
      </c>
      <c r="C30" s="48" t="s">
        <v>424</v>
      </c>
      <c r="D30" s="54" t="s">
        <v>422</v>
      </c>
    </row>
    <row r="31" spans="1:4" ht="14.5" x14ac:dyDescent="0.25">
      <c r="A31" s="48" t="s">
        <v>356</v>
      </c>
      <c r="B31" s="48" t="s">
        <v>403</v>
      </c>
      <c r="C31" s="48" t="s">
        <v>393</v>
      </c>
      <c r="D31" s="54" t="s">
        <v>425</v>
      </c>
    </row>
    <row r="32" spans="1:4" ht="14.5" x14ac:dyDescent="0.25">
      <c r="A32" s="48" t="s">
        <v>356</v>
      </c>
      <c r="B32" s="48" t="s">
        <v>409</v>
      </c>
      <c r="C32" s="48" t="s">
        <v>426</v>
      </c>
      <c r="D32" s="54" t="s">
        <v>421</v>
      </c>
    </row>
    <row r="33" spans="1:4" ht="14.5" x14ac:dyDescent="0.25">
      <c r="A33" s="48" t="s">
        <v>356</v>
      </c>
      <c r="B33" s="48" t="s">
        <v>409</v>
      </c>
      <c r="C33" s="48" t="s">
        <v>378</v>
      </c>
      <c r="D33" s="51" t="s">
        <v>427</v>
      </c>
    </row>
    <row r="34" spans="1:4" ht="14.5" x14ac:dyDescent="0.25">
      <c r="A34" s="48" t="s">
        <v>356</v>
      </c>
      <c r="B34" s="48" t="s">
        <v>370</v>
      </c>
      <c r="C34" s="48" t="s">
        <v>310</v>
      </c>
      <c r="D34" s="51" t="s">
        <v>429</v>
      </c>
    </row>
    <row r="35" spans="1:4" ht="14.5" x14ac:dyDescent="0.25">
      <c r="A35" s="48" t="s">
        <v>356</v>
      </c>
      <c r="B35" s="48" t="s">
        <v>370</v>
      </c>
      <c r="C35" s="48" t="s">
        <v>430</v>
      </c>
      <c r="D35" s="55" t="s">
        <v>431</v>
      </c>
    </row>
    <row r="36" spans="1:4" ht="14.5" x14ac:dyDescent="0.25">
      <c r="A36" s="48" t="s">
        <v>356</v>
      </c>
      <c r="B36" s="48" t="s">
        <v>432</v>
      </c>
      <c r="C36" s="48" t="s">
        <v>274</v>
      </c>
      <c r="D36" s="54" t="s">
        <v>433</v>
      </c>
    </row>
    <row r="37" spans="1:4" ht="14.5" x14ac:dyDescent="0.25">
      <c r="A37" s="48" t="s">
        <v>356</v>
      </c>
      <c r="B37" s="48" t="s">
        <v>223</v>
      </c>
      <c r="C37" s="48" t="s">
        <v>275</v>
      </c>
      <c r="D37" s="51" t="s">
        <v>434</v>
      </c>
    </row>
    <row r="38" spans="1:4" ht="14.5" x14ac:dyDescent="0.25">
      <c r="A38" s="48" t="s">
        <v>356</v>
      </c>
      <c r="B38" s="48" t="s">
        <v>223</v>
      </c>
      <c r="C38" s="48" t="s">
        <v>393</v>
      </c>
      <c r="D38" s="54" t="s">
        <v>420</v>
      </c>
    </row>
    <row r="39" spans="1:4" ht="16.5" x14ac:dyDescent="0.25">
      <c r="A39" s="48" t="s">
        <v>356</v>
      </c>
      <c r="B39" s="48" t="s">
        <v>327</v>
      </c>
      <c r="C39" s="48" t="s">
        <v>328</v>
      </c>
      <c r="D39" s="51" t="s">
        <v>437</v>
      </c>
    </row>
    <row r="40" spans="1:4" ht="14.5" x14ac:dyDescent="0.25">
      <c r="A40" s="48" t="s">
        <v>356</v>
      </c>
      <c r="B40" s="48"/>
      <c r="C40" s="48"/>
      <c r="D40" s="51" t="s">
        <v>645</v>
      </c>
    </row>
    <row r="41" spans="1:4" ht="14.5" x14ac:dyDescent="0.25">
      <c r="A41" s="48" t="s">
        <v>356</v>
      </c>
      <c r="B41" s="48" t="s">
        <v>223</v>
      </c>
      <c r="C41" s="50" t="s">
        <v>397</v>
      </c>
      <c r="D41" s="75" t="s">
        <v>569</v>
      </c>
    </row>
    <row r="42" spans="1:4" ht="14.5" x14ac:dyDescent="0.25">
      <c r="A42" s="48" t="s">
        <v>356</v>
      </c>
      <c r="B42" s="48" t="s">
        <v>223</v>
      </c>
      <c r="C42" s="50" t="s">
        <v>647</v>
      </c>
      <c r="D42" s="75" t="s">
        <v>414</v>
      </c>
    </row>
    <row r="43" spans="1:4" ht="14.5" x14ac:dyDescent="0.25">
      <c r="A43" s="48" t="s">
        <v>356</v>
      </c>
      <c r="B43" s="48" t="s">
        <v>407</v>
      </c>
      <c r="C43" s="50" t="s">
        <v>648</v>
      </c>
      <c r="D43" s="75" t="s">
        <v>649</v>
      </c>
    </row>
    <row r="44" spans="1:4" ht="14.5" x14ac:dyDescent="0.25">
      <c r="A44" s="48" t="s">
        <v>356</v>
      </c>
      <c r="B44" s="48" t="s">
        <v>407</v>
      </c>
      <c r="C44" s="48" t="s">
        <v>439</v>
      </c>
      <c r="D44" s="51" t="s">
        <v>438</v>
      </c>
    </row>
    <row r="45" spans="1:4" ht="14.5" x14ac:dyDescent="0.25">
      <c r="A45" s="48" t="s">
        <v>356</v>
      </c>
      <c r="B45" s="48" t="s">
        <v>440</v>
      </c>
      <c r="C45" s="48" t="s">
        <v>323</v>
      </c>
      <c r="D45" s="51" t="s">
        <v>428</v>
      </c>
    </row>
    <row r="46" spans="1:4" ht="14.5" x14ac:dyDescent="0.25">
      <c r="A46" s="48" t="s">
        <v>356</v>
      </c>
      <c r="B46" s="48" t="s">
        <v>440</v>
      </c>
      <c r="C46" s="50" t="s">
        <v>651</v>
      </c>
      <c r="D46" s="75" t="s">
        <v>652</v>
      </c>
    </row>
    <row r="47" spans="1:4" ht="14.5" x14ac:dyDescent="0.25">
      <c r="A47" s="48" t="s">
        <v>356</v>
      </c>
      <c r="B47" s="48" t="s">
        <v>440</v>
      </c>
      <c r="C47" s="50" t="s">
        <v>466</v>
      </c>
      <c r="D47" s="75" t="s">
        <v>609</v>
      </c>
    </row>
    <row r="48" spans="1:4" ht="16.5" x14ac:dyDescent="0.25">
      <c r="A48" s="48" t="s">
        <v>356</v>
      </c>
      <c r="B48" s="48" t="s">
        <v>441</v>
      </c>
      <c r="C48" s="48" t="s">
        <v>323</v>
      </c>
      <c r="D48" s="51" t="s">
        <v>442</v>
      </c>
    </row>
    <row r="49" spans="1:4" ht="14.5" x14ac:dyDescent="0.25">
      <c r="A49" s="48" t="s">
        <v>356</v>
      </c>
      <c r="B49" s="48" t="s">
        <v>440</v>
      </c>
      <c r="C49" s="48" t="s">
        <v>443</v>
      </c>
      <c r="D49" s="51" t="s">
        <v>444</v>
      </c>
    </row>
    <row r="50" spans="1:4" ht="14.5" x14ac:dyDescent="0.25">
      <c r="A50" s="48" t="s">
        <v>356</v>
      </c>
      <c r="B50" s="48" t="s">
        <v>440</v>
      </c>
      <c r="C50" s="48" t="s">
        <v>445</v>
      </c>
      <c r="D50" s="54" t="s">
        <v>446</v>
      </c>
    </row>
    <row r="51" spans="1:4" ht="14.5" x14ac:dyDescent="0.25">
      <c r="A51" s="48" t="s">
        <v>356</v>
      </c>
      <c r="B51" s="48" t="s">
        <v>313</v>
      </c>
      <c r="C51" s="48" t="s">
        <v>509</v>
      </c>
      <c r="D51" s="54" t="s">
        <v>653</v>
      </c>
    </row>
    <row r="52" spans="1:4" ht="14.5" x14ac:dyDescent="0.25">
      <c r="A52" s="48" t="s">
        <v>356</v>
      </c>
      <c r="B52" s="48" t="s">
        <v>440</v>
      </c>
      <c r="C52" s="48" t="s">
        <v>510</v>
      </c>
      <c r="D52" s="54" t="s">
        <v>511</v>
      </c>
    </row>
    <row r="53" spans="1:4" ht="14.5" x14ac:dyDescent="0.25">
      <c r="A53" s="48" t="s">
        <v>356</v>
      </c>
      <c r="B53" s="48" t="s">
        <v>515</v>
      </c>
      <c r="C53" s="48" t="s">
        <v>504</v>
      </c>
      <c r="D53" s="54" t="s">
        <v>516</v>
      </c>
    </row>
    <row r="54" spans="1:4" ht="14.5" x14ac:dyDescent="0.25">
      <c r="A54" s="48" t="s">
        <v>356</v>
      </c>
      <c r="B54" s="48" t="s">
        <v>517</v>
      </c>
      <c r="C54" s="48" t="s">
        <v>518</v>
      </c>
      <c r="D54" s="54" t="s">
        <v>519</v>
      </c>
    </row>
    <row r="55" spans="1:4" ht="14.5" x14ac:dyDescent="0.25">
      <c r="A55" s="48" t="s">
        <v>356</v>
      </c>
      <c r="B55" s="48" t="s">
        <v>701</v>
      </c>
      <c r="C55" s="48"/>
      <c r="D55" s="54" t="s">
        <v>414</v>
      </c>
    </row>
    <row r="56" spans="1:4" ht="14.5" x14ac:dyDescent="0.25">
      <c r="A56" s="48" t="s">
        <v>356</v>
      </c>
      <c r="B56" s="48" t="s">
        <v>702</v>
      </c>
      <c r="C56" s="48"/>
      <c r="D56" s="54" t="s">
        <v>650</v>
      </c>
    </row>
    <row r="57" spans="1:4" ht="14.5" x14ac:dyDescent="0.25">
      <c r="A57" s="49" t="s">
        <v>298</v>
      </c>
      <c r="B57" s="49" t="s">
        <v>448</v>
      </c>
      <c r="C57" s="49" t="s">
        <v>368</v>
      </c>
      <c r="D57" s="58" t="s">
        <v>449</v>
      </c>
    </row>
    <row r="58" spans="1:4" ht="14.5" x14ac:dyDescent="0.25">
      <c r="A58" s="48" t="s">
        <v>298</v>
      </c>
      <c r="B58" s="48" t="s">
        <v>448</v>
      </c>
      <c r="C58" s="48" t="s">
        <v>358</v>
      </c>
      <c r="D58" s="54" t="s">
        <v>449</v>
      </c>
    </row>
    <row r="59" spans="1:4" ht="14.5" x14ac:dyDescent="0.25">
      <c r="A59" s="48" t="s">
        <v>298</v>
      </c>
      <c r="B59" s="48" t="s">
        <v>448</v>
      </c>
      <c r="C59" s="48" t="s">
        <v>450</v>
      </c>
      <c r="D59" s="54" t="s">
        <v>449</v>
      </c>
    </row>
    <row r="60" spans="1:4" ht="14.5" x14ac:dyDescent="0.25">
      <c r="A60" s="48" t="s">
        <v>298</v>
      </c>
      <c r="B60" s="50" t="s">
        <v>448</v>
      </c>
      <c r="C60" s="50" t="s">
        <v>655</v>
      </c>
      <c r="D60" s="75" t="s">
        <v>656</v>
      </c>
    </row>
    <row r="61" spans="1:4" ht="14.5" x14ac:dyDescent="0.25">
      <c r="A61" s="50" t="s">
        <v>298</v>
      </c>
      <c r="B61" s="50" t="s">
        <v>460</v>
      </c>
      <c r="C61" s="50" t="s">
        <v>654</v>
      </c>
      <c r="D61" s="75" t="s">
        <v>638</v>
      </c>
    </row>
    <row r="62" spans="1:4" ht="14.5" x14ac:dyDescent="0.25">
      <c r="A62" s="50" t="s">
        <v>298</v>
      </c>
      <c r="B62" s="50" t="s">
        <v>460</v>
      </c>
      <c r="C62" s="50" t="s">
        <v>331</v>
      </c>
      <c r="D62" s="75" t="s">
        <v>449</v>
      </c>
    </row>
    <row r="63" spans="1:4" ht="14.5" x14ac:dyDescent="0.25">
      <c r="A63" s="50" t="s">
        <v>298</v>
      </c>
      <c r="B63" s="50" t="s">
        <v>451</v>
      </c>
      <c r="C63" s="50" t="s">
        <v>452</v>
      </c>
      <c r="D63" s="77" t="s">
        <v>639</v>
      </c>
    </row>
    <row r="64" spans="1:4" ht="14.5" x14ac:dyDescent="0.25">
      <c r="A64" s="48" t="s">
        <v>298</v>
      </c>
      <c r="B64" s="48" t="s">
        <v>451</v>
      </c>
      <c r="C64" s="48" t="s">
        <v>453</v>
      </c>
      <c r="D64" s="51" t="s">
        <v>482</v>
      </c>
    </row>
    <row r="65" spans="1:6" ht="14.5" x14ac:dyDescent="0.25">
      <c r="A65" s="48" t="s">
        <v>298</v>
      </c>
      <c r="B65" s="48" t="s">
        <v>448</v>
      </c>
      <c r="C65" s="48" t="s">
        <v>426</v>
      </c>
      <c r="D65" s="51" t="s">
        <v>454</v>
      </c>
    </row>
    <row r="66" spans="1:6" ht="14.5" x14ac:dyDescent="0.25">
      <c r="A66" s="48" t="s">
        <v>503</v>
      </c>
      <c r="B66" s="48" t="s">
        <v>451</v>
      </c>
      <c r="C66" s="48" t="s">
        <v>504</v>
      </c>
      <c r="D66" s="54" t="s">
        <v>414</v>
      </c>
    </row>
    <row r="67" spans="1:6" ht="14.5" x14ac:dyDescent="0.25">
      <c r="A67" s="49" t="s">
        <v>301</v>
      </c>
      <c r="B67" s="49" t="s">
        <v>6</v>
      </c>
      <c r="C67" s="49" t="s">
        <v>285</v>
      </c>
      <c r="D67" s="58" t="s">
        <v>455</v>
      </c>
    </row>
    <row r="68" spans="1:6" ht="14.5" x14ac:dyDescent="0.25">
      <c r="A68" s="48" t="s">
        <v>301</v>
      </c>
      <c r="B68" s="48" t="s">
        <v>456</v>
      </c>
      <c r="C68" s="48" t="s">
        <v>457</v>
      </c>
      <c r="D68" s="54" t="s">
        <v>458</v>
      </c>
    </row>
    <row r="69" spans="1:6" ht="14.5" x14ac:dyDescent="0.25">
      <c r="A69" s="48" t="s">
        <v>301</v>
      </c>
      <c r="B69" s="48" t="s">
        <v>71</v>
      </c>
      <c r="C69" s="48" t="s">
        <v>340</v>
      </c>
      <c r="D69" s="51" t="s">
        <v>459</v>
      </c>
    </row>
    <row r="70" spans="1:6" ht="14.5" x14ac:dyDescent="0.25">
      <c r="A70" s="48" t="s">
        <v>301</v>
      </c>
      <c r="B70" s="48" t="s">
        <v>460</v>
      </c>
      <c r="C70" s="48" t="s">
        <v>461</v>
      </c>
      <c r="D70" s="51" t="s">
        <v>462</v>
      </c>
    </row>
    <row r="71" spans="1:6" ht="14.5" x14ac:dyDescent="0.25">
      <c r="A71" s="48" t="s">
        <v>301</v>
      </c>
      <c r="B71" s="48" t="s">
        <v>85</v>
      </c>
      <c r="C71" s="48" t="s">
        <v>217</v>
      </c>
      <c r="D71" s="51" t="s">
        <v>459</v>
      </c>
    </row>
    <row r="72" spans="1:6" ht="14.5" x14ac:dyDescent="0.25">
      <c r="A72" s="48" t="s">
        <v>301</v>
      </c>
      <c r="B72" s="48" t="s">
        <v>85</v>
      </c>
      <c r="C72" s="48" t="s">
        <v>418</v>
      </c>
      <c r="D72" s="54" t="s">
        <v>455</v>
      </c>
    </row>
    <row r="73" spans="1:6" ht="14.5" x14ac:dyDescent="0.25">
      <c r="A73" s="48" t="s">
        <v>301</v>
      </c>
      <c r="B73" s="48" t="s">
        <v>85</v>
      </c>
      <c r="C73" s="48" t="s">
        <v>289</v>
      </c>
      <c r="D73" s="54" t="s">
        <v>455</v>
      </c>
    </row>
    <row r="74" spans="1:6" ht="14.5" x14ac:dyDescent="0.25">
      <c r="A74" s="48" t="s">
        <v>301</v>
      </c>
      <c r="B74" s="48" t="s">
        <v>448</v>
      </c>
      <c r="C74" s="48" t="s">
        <v>463</v>
      </c>
      <c r="D74" s="51" t="s">
        <v>462</v>
      </c>
    </row>
    <row r="75" spans="1:6" ht="14.5" x14ac:dyDescent="0.25">
      <c r="A75" s="48" t="s">
        <v>301</v>
      </c>
      <c r="B75" s="48" t="s">
        <v>451</v>
      </c>
      <c r="C75" s="48" t="s">
        <v>466</v>
      </c>
      <c r="D75" s="51" t="s">
        <v>485</v>
      </c>
    </row>
    <row r="76" spans="1:6" ht="14.5" x14ac:dyDescent="0.25">
      <c r="A76" s="48" t="s">
        <v>483</v>
      </c>
      <c r="B76" s="48" t="s">
        <v>464</v>
      </c>
      <c r="C76" s="48" t="s">
        <v>465</v>
      </c>
      <c r="D76" s="54" t="s">
        <v>484</v>
      </c>
      <c r="F76" s="78"/>
    </row>
    <row r="77" spans="1:6" ht="14.5" x14ac:dyDescent="0.25">
      <c r="A77" s="48" t="s">
        <v>491</v>
      </c>
      <c r="B77" s="48" t="s">
        <v>51</v>
      </c>
      <c r="C77" s="48" t="s">
        <v>502</v>
      </c>
      <c r="D77" s="54" t="s">
        <v>508</v>
      </c>
    </row>
    <row r="78" spans="1:6" ht="14.5" x14ac:dyDescent="0.25">
      <c r="A78" s="48" t="s">
        <v>491</v>
      </c>
      <c r="B78" s="48" t="s">
        <v>51</v>
      </c>
      <c r="C78" s="48" t="s">
        <v>505</v>
      </c>
      <c r="D78" s="54" t="s">
        <v>507</v>
      </c>
    </row>
    <row r="79" spans="1:6" ht="14.5" x14ac:dyDescent="0.25">
      <c r="A79" s="48" t="s">
        <v>491</v>
      </c>
      <c r="B79" s="48" t="s">
        <v>512</v>
      </c>
      <c r="C79" s="48" t="s">
        <v>514</v>
      </c>
      <c r="D79" s="51" t="s">
        <v>513</v>
      </c>
    </row>
    <row r="80" spans="1:6" ht="16" customHeight="1" x14ac:dyDescent="0.25">
      <c r="A80" s="49" t="s">
        <v>490</v>
      </c>
      <c r="B80" s="49" t="s">
        <v>577</v>
      </c>
      <c r="C80" s="49"/>
      <c r="D80" s="58" t="s">
        <v>569</v>
      </c>
      <c r="E80" s="46" t="s">
        <v>369</v>
      </c>
    </row>
    <row r="81" spans="1:4" ht="16" customHeight="1" x14ac:dyDescent="0.25">
      <c r="A81" s="48" t="s">
        <v>490</v>
      </c>
      <c r="B81" s="48" t="s">
        <v>578</v>
      </c>
      <c r="C81" s="48"/>
      <c r="D81" s="54" t="s">
        <v>569</v>
      </c>
    </row>
    <row r="82" spans="1:4" ht="16" customHeight="1" x14ac:dyDescent="0.25">
      <c r="A82" s="48" t="s">
        <v>490</v>
      </c>
      <c r="B82" s="48" t="s">
        <v>574</v>
      </c>
      <c r="C82" s="48"/>
      <c r="D82" s="54" t="s">
        <v>569</v>
      </c>
    </row>
    <row r="83" spans="1:4" ht="16" customHeight="1" x14ac:dyDescent="0.25">
      <c r="A83" s="48" t="s">
        <v>490</v>
      </c>
      <c r="B83" s="48" t="s">
        <v>579</v>
      </c>
      <c r="C83" s="48"/>
      <c r="D83" s="54" t="s">
        <v>580</v>
      </c>
    </row>
    <row r="84" spans="1:4" ht="16" customHeight="1" x14ac:dyDescent="0.25">
      <c r="A84" s="48" t="s">
        <v>490</v>
      </c>
      <c r="B84" s="48" t="s">
        <v>572</v>
      </c>
      <c r="C84" s="48"/>
      <c r="D84" s="54" t="s">
        <v>569</v>
      </c>
    </row>
    <row r="85" spans="1:4" ht="16" customHeight="1" x14ac:dyDescent="0.25">
      <c r="A85" s="48" t="s">
        <v>490</v>
      </c>
      <c r="B85" s="48" t="s">
        <v>573</v>
      </c>
      <c r="C85" s="48"/>
      <c r="D85" s="54" t="s">
        <v>581</v>
      </c>
    </row>
    <row r="86" spans="1:4" ht="16" customHeight="1" x14ac:dyDescent="0.25">
      <c r="A86" s="50" t="s">
        <v>490</v>
      </c>
      <c r="B86" s="50" t="s">
        <v>242</v>
      </c>
      <c r="C86" s="50" t="s">
        <v>568</v>
      </c>
      <c r="D86" s="77" t="s">
        <v>630</v>
      </c>
    </row>
    <row r="87" spans="1:4" ht="16" customHeight="1" x14ac:dyDescent="0.25">
      <c r="A87" s="48" t="s">
        <v>490</v>
      </c>
      <c r="B87" s="48" t="s">
        <v>243</v>
      </c>
      <c r="C87" s="48" t="s">
        <v>571</v>
      </c>
      <c r="D87" s="51" t="s">
        <v>570</v>
      </c>
    </row>
    <row r="88" spans="1:4" ht="16" customHeight="1" x14ac:dyDescent="0.25">
      <c r="A88" s="48" t="s">
        <v>490</v>
      </c>
      <c r="B88" s="48" t="s">
        <v>572</v>
      </c>
      <c r="C88" s="48"/>
      <c r="D88" s="51" t="s">
        <v>570</v>
      </c>
    </row>
    <row r="89" spans="1:4" ht="16" customHeight="1" x14ac:dyDescent="0.25">
      <c r="A89" s="48" t="s">
        <v>490</v>
      </c>
      <c r="B89" s="48" t="s">
        <v>573</v>
      </c>
      <c r="C89" s="48"/>
      <c r="D89" s="51" t="s">
        <v>570</v>
      </c>
    </row>
    <row r="90" spans="1:4" ht="16" customHeight="1" x14ac:dyDescent="0.25">
      <c r="A90" s="48" t="s">
        <v>490</v>
      </c>
      <c r="B90" s="48" t="s">
        <v>575</v>
      </c>
      <c r="C90" s="48"/>
      <c r="D90" s="54" t="s">
        <v>582</v>
      </c>
    </row>
    <row r="91" spans="1:4" ht="16" customHeight="1" x14ac:dyDescent="0.25">
      <c r="A91" s="48" t="s">
        <v>490</v>
      </c>
      <c r="B91" s="48" t="s">
        <v>583</v>
      </c>
      <c r="C91" s="48"/>
      <c r="D91" s="54" t="s">
        <v>581</v>
      </c>
    </row>
    <row r="92" spans="1:4" ht="16" customHeight="1" x14ac:dyDescent="0.25">
      <c r="A92" s="48" t="s">
        <v>490</v>
      </c>
      <c r="B92" s="48" t="s">
        <v>584</v>
      </c>
      <c r="C92" s="48"/>
      <c r="D92" s="54" t="s">
        <v>585</v>
      </c>
    </row>
    <row r="93" spans="1:4" ht="16" customHeight="1" x14ac:dyDescent="0.25">
      <c r="A93" s="48" t="s">
        <v>490</v>
      </c>
      <c r="B93" s="48" t="s">
        <v>586</v>
      </c>
      <c r="C93" s="48"/>
      <c r="D93" s="54" t="s">
        <v>587</v>
      </c>
    </row>
    <row r="94" spans="1:4" ht="16" customHeight="1" x14ac:dyDescent="0.25">
      <c r="A94" s="48" t="s">
        <v>490</v>
      </c>
      <c r="B94" s="48" t="s">
        <v>589</v>
      </c>
      <c r="C94" s="48"/>
      <c r="D94" s="54" t="s">
        <v>581</v>
      </c>
    </row>
    <row r="95" spans="1:4" ht="16" customHeight="1" x14ac:dyDescent="0.25">
      <c r="A95" s="48" t="s">
        <v>490</v>
      </c>
      <c r="B95" s="48" t="s">
        <v>590</v>
      </c>
      <c r="C95" s="48"/>
      <c r="D95" s="54" t="s">
        <v>587</v>
      </c>
    </row>
    <row r="96" spans="1:4" ht="16" customHeight="1" x14ac:dyDescent="0.25">
      <c r="A96" s="48" t="s">
        <v>490</v>
      </c>
      <c r="B96" s="48" t="s">
        <v>592</v>
      </c>
      <c r="C96" s="48"/>
      <c r="D96" s="54" t="s">
        <v>585</v>
      </c>
    </row>
    <row r="97" spans="1:4" ht="16" customHeight="1" x14ac:dyDescent="0.25">
      <c r="A97" s="48" t="s">
        <v>490</v>
      </c>
      <c r="B97" s="48" t="s">
        <v>593</v>
      </c>
      <c r="C97" s="48"/>
      <c r="D97" s="54" t="s">
        <v>585</v>
      </c>
    </row>
    <row r="98" spans="1:4" ht="16" customHeight="1" x14ac:dyDescent="0.25">
      <c r="A98" s="48" t="s">
        <v>490</v>
      </c>
      <c r="B98" s="48" t="s">
        <v>594</v>
      </c>
      <c r="C98" s="48"/>
      <c r="D98" s="54" t="s">
        <v>581</v>
      </c>
    </row>
    <row r="99" spans="1:4" ht="16" customHeight="1" x14ac:dyDescent="0.25">
      <c r="A99" s="48" t="s">
        <v>490</v>
      </c>
      <c r="B99" s="48" t="s">
        <v>595</v>
      </c>
      <c r="C99" s="48"/>
      <c r="D99" s="54" t="s">
        <v>587</v>
      </c>
    </row>
    <row r="100" spans="1:4" ht="16" customHeight="1" x14ac:dyDescent="0.25">
      <c r="A100" s="48" t="s">
        <v>490</v>
      </c>
      <c r="B100" s="48" t="s">
        <v>596</v>
      </c>
      <c r="C100" s="48"/>
      <c r="D100" s="54" t="s">
        <v>597</v>
      </c>
    </row>
    <row r="101" spans="1:4" ht="16" customHeight="1" x14ac:dyDescent="0.25">
      <c r="A101" s="48" t="s">
        <v>490</v>
      </c>
      <c r="B101" s="48" t="s">
        <v>596</v>
      </c>
      <c r="C101" s="48"/>
      <c r="D101" s="54" t="s">
        <v>414</v>
      </c>
    </row>
    <row r="102" spans="1:4" ht="16" customHeight="1" x14ac:dyDescent="0.25">
      <c r="A102" s="48" t="s">
        <v>490</v>
      </c>
      <c r="B102" s="48" t="s">
        <v>599</v>
      </c>
      <c r="C102" s="48"/>
      <c r="D102" s="54" t="s">
        <v>569</v>
      </c>
    </row>
    <row r="103" spans="1:4" ht="16" customHeight="1" x14ac:dyDescent="0.25">
      <c r="A103" s="48" t="s">
        <v>490</v>
      </c>
      <c r="B103" s="48" t="s">
        <v>600</v>
      </c>
      <c r="C103" s="48"/>
      <c r="D103" s="54" t="s">
        <v>601</v>
      </c>
    </row>
    <row r="104" spans="1:4" ht="16" customHeight="1" x14ac:dyDescent="0.25">
      <c r="A104" s="48" t="s">
        <v>490</v>
      </c>
      <c r="B104" s="48" t="s">
        <v>602</v>
      </c>
      <c r="C104" s="48"/>
      <c r="D104" s="54" t="s">
        <v>606</v>
      </c>
    </row>
    <row r="105" spans="1:4" ht="16" customHeight="1" x14ac:dyDescent="0.25">
      <c r="A105" s="48" t="s">
        <v>490</v>
      </c>
      <c r="B105" s="48" t="s">
        <v>599</v>
      </c>
      <c r="C105" s="48"/>
      <c r="D105" s="54" t="s">
        <v>603</v>
      </c>
    </row>
    <row r="106" spans="1:4" ht="16" customHeight="1" x14ac:dyDescent="0.25">
      <c r="A106" s="48" t="s">
        <v>490</v>
      </c>
      <c r="B106" s="48" t="s">
        <v>605</v>
      </c>
      <c r="C106" s="48"/>
      <c r="D106" s="54" t="s">
        <v>414</v>
      </c>
    </row>
    <row r="107" spans="1:4" ht="16" customHeight="1" x14ac:dyDescent="0.25">
      <c r="A107" s="48" t="s">
        <v>490</v>
      </c>
      <c r="B107" s="48" t="s">
        <v>607</v>
      </c>
      <c r="C107" s="48"/>
      <c r="D107" s="54" t="s">
        <v>585</v>
      </c>
    </row>
    <row r="108" spans="1:4" ht="16" customHeight="1" x14ac:dyDescent="0.25">
      <c r="A108" s="48" t="s">
        <v>490</v>
      </c>
      <c r="B108" s="48" t="s">
        <v>608</v>
      </c>
      <c r="C108" s="48"/>
      <c r="D108" s="75" t="s">
        <v>609</v>
      </c>
    </row>
    <row r="109" spans="1:4" ht="16" customHeight="1" x14ac:dyDescent="0.25">
      <c r="A109" s="48" t="s">
        <v>490</v>
      </c>
      <c r="B109" s="48" t="s">
        <v>610</v>
      </c>
      <c r="C109" s="48"/>
      <c r="D109" s="75" t="s">
        <v>587</v>
      </c>
    </row>
    <row r="110" spans="1:4" ht="16" customHeight="1" x14ac:dyDescent="0.25">
      <c r="A110" s="48" t="s">
        <v>490</v>
      </c>
      <c r="B110" s="48" t="s">
        <v>611</v>
      </c>
      <c r="C110" s="48"/>
      <c r="D110" s="54" t="s">
        <v>587</v>
      </c>
    </row>
    <row r="111" spans="1:4" ht="16" customHeight="1" x14ac:dyDescent="0.25">
      <c r="A111" s="48" t="s">
        <v>490</v>
      </c>
      <c r="B111" s="48" t="s">
        <v>612</v>
      </c>
      <c r="C111" s="48"/>
      <c r="D111" s="54" t="s">
        <v>587</v>
      </c>
    </row>
    <row r="112" spans="1:4" ht="16" customHeight="1" x14ac:dyDescent="0.25">
      <c r="A112" s="48" t="s">
        <v>490</v>
      </c>
      <c r="B112" s="48" t="s">
        <v>613</v>
      </c>
      <c r="C112" s="48"/>
      <c r="D112" s="54" t="s">
        <v>614</v>
      </c>
    </row>
    <row r="113" spans="1:4" ht="16" customHeight="1" x14ac:dyDescent="0.25">
      <c r="A113" s="48" t="s">
        <v>490</v>
      </c>
      <c r="B113" s="48" t="s">
        <v>608</v>
      </c>
      <c r="C113" s="48"/>
      <c r="D113" s="54" t="s">
        <v>569</v>
      </c>
    </row>
    <row r="114" spans="1:4" ht="16" customHeight="1" x14ac:dyDescent="0.25">
      <c r="A114" s="48" t="s">
        <v>490</v>
      </c>
      <c r="B114" s="48" t="s">
        <v>615</v>
      </c>
      <c r="C114" s="48"/>
      <c r="D114" s="54" t="s">
        <v>614</v>
      </c>
    </row>
    <row r="115" spans="1:4" ht="16" customHeight="1" x14ac:dyDescent="0.25">
      <c r="A115" s="48" t="s">
        <v>490</v>
      </c>
      <c r="B115" s="48" t="s">
        <v>616</v>
      </c>
      <c r="C115" s="48"/>
      <c r="D115" s="54" t="s">
        <v>569</v>
      </c>
    </row>
    <row r="116" spans="1:4" ht="16" customHeight="1" x14ac:dyDescent="0.25">
      <c r="A116" s="48" t="s">
        <v>490</v>
      </c>
      <c r="B116" s="48" t="s">
        <v>617</v>
      </c>
      <c r="C116" s="48"/>
      <c r="D116" s="54" t="s">
        <v>614</v>
      </c>
    </row>
    <row r="117" spans="1:4" ht="16" customHeight="1" x14ac:dyDescent="0.25">
      <c r="A117" s="48" t="s">
        <v>490</v>
      </c>
      <c r="B117" s="48" t="s">
        <v>618</v>
      </c>
      <c r="C117" s="48"/>
      <c r="D117" s="54" t="s">
        <v>569</v>
      </c>
    </row>
    <row r="118" spans="1:4" ht="16" customHeight="1" x14ac:dyDescent="0.25">
      <c r="A118" s="48" t="s">
        <v>490</v>
      </c>
      <c r="B118" s="48" t="s">
        <v>619</v>
      </c>
      <c r="C118" s="48"/>
      <c r="D118" s="54" t="s">
        <v>569</v>
      </c>
    </row>
    <row r="119" spans="1:4" ht="16" customHeight="1" x14ac:dyDescent="0.25">
      <c r="A119" s="48" t="s">
        <v>490</v>
      </c>
      <c r="B119" s="48" t="s">
        <v>620</v>
      </c>
      <c r="C119" s="48"/>
      <c r="D119" s="54" t="s">
        <v>414</v>
      </c>
    </row>
    <row r="120" spans="1:4" ht="16" customHeight="1" x14ac:dyDescent="0.25">
      <c r="A120" s="48" t="s">
        <v>490</v>
      </c>
      <c r="B120" s="48" t="s">
        <v>621</v>
      </c>
      <c r="C120" s="48"/>
      <c r="D120" s="54" t="s">
        <v>581</v>
      </c>
    </row>
    <row r="121" spans="1:4" ht="16" customHeight="1" x14ac:dyDescent="0.25">
      <c r="A121" s="48" t="s">
        <v>490</v>
      </c>
      <c r="B121" s="48" t="s">
        <v>622</v>
      </c>
      <c r="C121" s="48"/>
      <c r="D121" s="54" t="s">
        <v>614</v>
      </c>
    </row>
    <row r="122" spans="1:4" ht="16" customHeight="1" x14ac:dyDescent="0.25">
      <c r="A122" s="48" t="s">
        <v>490</v>
      </c>
      <c r="B122" s="48" t="s">
        <v>623</v>
      </c>
      <c r="C122" s="48"/>
      <c r="D122" s="54" t="s">
        <v>587</v>
      </c>
    </row>
    <row r="123" spans="1:4" ht="16" customHeight="1" x14ac:dyDescent="0.25">
      <c r="A123" s="48" t="s">
        <v>490</v>
      </c>
      <c r="B123" s="48" t="s">
        <v>622</v>
      </c>
      <c r="C123" s="48"/>
      <c r="D123" s="54" t="s">
        <v>614</v>
      </c>
    </row>
  </sheetData>
  <autoFilter ref="A1:D123" xr:uid="{C0E8FB05-BD62-4B84-AAC4-BE55ED39B8B9}"/>
  <phoneticPr fontId="16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DC035-B07A-4C06-966C-8FDBD7FD052E}">
  <dimension ref="A1:C10"/>
  <sheetViews>
    <sheetView workbookViewId="0">
      <selection activeCell="K19" sqref="K19"/>
    </sheetView>
  </sheetViews>
  <sheetFormatPr defaultRowHeight="14" x14ac:dyDescent="0.25"/>
  <cols>
    <col min="2" max="2" width="23.90625" customWidth="1"/>
    <col min="3" max="3" width="11.81640625" customWidth="1"/>
  </cols>
  <sheetData>
    <row r="1" spans="1:3" ht="14.5" x14ac:dyDescent="0.25">
      <c r="A1" s="60" t="s">
        <v>382</v>
      </c>
      <c r="B1" s="60" t="s">
        <v>383</v>
      </c>
      <c r="C1" s="61" t="s">
        <v>494</v>
      </c>
    </row>
    <row r="2" spans="1:3" ht="14.5" x14ac:dyDescent="0.25">
      <c r="A2" s="62" t="s">
        <v>300</v>
      </c>
      <c r="B2" s="62" t="s">
        <v>400</v>
      </c>
      <c r="C2" s="63">
        <v>45949</v>
      </c>
    </row>
    <row r="3" spans="1:3" ht="14.5" x14ac:dyDescent="0.25">
      <c r="A3" s="62" t="s">
        <v>356</v>
      </c>
      <c r="B3" s="62" t="s">
        <v>313</v>
      </c>
      <c r="C3" s="63">
        <v>45967</v>
      </c>
    </row>
    <row r="4" spans="1:3" ht="14.5" x14ac:dyDescent="0.25">
      <c r="A4" s="62" t="s">
        <v>356</v>
      </c>
      <c r="B4" s="62" t="s">
        <v>440</v>
      </c>
      <c r="C4" s="63">
        <v>45977</v>
      </c>
    </row>
    <row r="5" spans="1:3" ht="14.5" x14ac:dyDescent="0.25">
      <c r="A5" s="62" t="s">
        <v>493</v>
      </c>
      <c r="B5" s="62" t="s">
        <v>492</v>
      </c>
      <c r="C5" s="63">
        <v>45997</v>
      </c>
    </row>
    <row r="6" spans="1:3" ht="14.5" x14ac:dyDescent="0.25">
      <c r="A6" s="62" t="s">
        <v>490</v>
      </c>
      <c r="B6" s="62" t="s">
        <v>467</v>
      </c>
      <c r="C6" s="63">
        <v>46013</v>
      </c>
    </row>
    <row r="7" spans="1:3" ht="14.5" x14ac:dyDescent="0.25">
      <c r="A7" s="62" t="s">
        <v>483</v>
      </c>
      <c r="B7" s="62" t="s">
        <v>464</v>
      </c>
      <c r="C7" s="63">
        <v>46017</v>
      </c>
    </row>
    <row r="8" spans="1:3" ht="14.5" x14ac:dyDescent="0.25">
      <c r="A8" s="62" t="s">
        <v>490</v>
      </c>
      <c r="B8" s="65" t="s">
        <v>469</v>
      </c>
      <c r="C8" s="63">
        <v>46021</v>
      </c>
    </row>
    <row r="9" spans="1:3" ht="14.5" x14ac:dyDescent="0.25">
      <c r="A9" s="62" t="s">
        <v>491</v>
      </c>
      <c r="B9" s="62" t="s">
        <v>135</v>
      </c>
      <c r="C9" s="63">
        <v>46022</v>
      </c>
    </row>
    <row r="10" spans="1:3" ht="14.5" x14ac:dyDescent="0.25">
      <c r="A10" s="62" t="s">
        <v>483</v>
      </c>
      <c r="B10" s="64" t="s">
        <v>489</v>
      </c>
      <c r="C10" s="63">
        <v>46024</v>
      </c>
    </row>
  </sheetData>
  <sortState xmlns:xlrd2="http://schemas.microsoft.com/office/spreadsheetml/2017/richdata2" ref="A2:C10">
    <sortCondition ref="C2:C10"/>
  </sortState>
  <phoneticPr fontId="16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F7E0B-785F-4394-8BDE-EFC143EF999A}">
  <dimension ref="A1:N227"/>
  <sheetViews>
    <sheetView topLeftCell="G116" workbookViewId="0">
      <selection activeCell="G121" sqref="G121"/>
    </sheetView>
  </sheetViews>
  <sheetFormatPr defaultRowHeight="14" x14ac:dyDescent="0.25"/>
  <cols>
    <col min="1" max="1" width="10.08984375" customWidth="1"/>
    <col min="2" max="2" width="22" customWidth="1"/>
    <col min="3" max="3" width="25.6328125" hidden="1" customWidth="1"/>
    <col min="4" max="4" width="22.6328125" customWidth="1"/>
    <col min="5" max="5" width="16.453125" customWidth="1"/>
    <col min="6" max="6" width="98.7265625" hidden="1" customWidth="1"/>
    <col min="7" max="7" width="93" customWidth="1"/>
    <col min="8" max="8" width="60.81640625" customWidth="1"/>
  </cols>
  <sheetData>
    <row r="1" spans="1:13" x14ac:dyDescent="0.25">
      <c r="A1" s="24" t="s">
        <v>355</v>
      </c>
    </row>
    <row r="2" spans="1:13" ht="14.5" x14ac:dyDescent="0.25">
      <c r="A2" s="66" t="s">
        <v>498</v>
      </c>
      <c r="D2" s="68" t="s">
        <v>520</v>
      </c>
      <c r="E2" s="24" t="s">
        <v>506</v>
      </c>
    </row>
    <row r="3" spans="1:13" ht="14.5" x14ac:dyDescent="0.25">
      <c r="B3" s="24" t="s">
        <v>499</v>
      </c>
      <c r="C3" s="24"/>
      <c r="D3" s="66" t="s">
        <v>500</v>
      </c>
      <c r="E3" s="24" t="s">
        <v>522</v>
      </c>
    </row>
    <row r="4" spans="1:13" ht="14.5" x14ac:dyDescent="0.25">
      <c r="A4" s="47" t="s">
        <v>382</v>
      </c>
      <c r="B4" s="47" t="s">
        <v>383</v>
      </c>
      <c r="C4" s="47"/>
      <c r="D4" s="47" t="s">
        <v>384</v>
      </c>
      <c r="E4" s="47" t="s">
        <v>357</v>
      </c>
      <c r="F4" s="24"/>
      <c r="I4" s="76" t="s">
        <v>382</v>
      </c>
      <c r="J4" s="76" t="s">
        <v>625</v>
      </c>
      <c r="K4" s="76" t="s">
        <v>627</v>
      </c>
      <c r="L4" s="76" t="s">
        <v>387</v>
      </c>
      <c r="M4" s="76" t="s">
        <v>632</v>
      </c>
    </row>
    <row r="5" spans="1:13" ht="14.5" customHeight="1" x14ac:dyDescent="0.25">
      <c r="A5" s="48" t="s">
        <v>297</v>
      </c>
      <c r="B5" s="48" t="s">
        <v>239</v>
      </c>
      <c r="C5" s="48" t="str">
        <f>B5</f>
        <v>CA GUANGZHOU</v>
      </c>
      <c r="D5" s="48" t="s">
        <v>365</v>
      </c>
      <c r="E5" s="48" t="s">
        <v>385</v>
      </c>
      <c r="G5" s="85" t="s">
        <v>728</v>
      </c>
      <c r="I5" s="66" t="s">
        <v>297</v>
      </c>
      <c r="J5">
        <v>4</v>
      </c>
      <c r="L5">
        <v>3</v>
      </c>
    </row>
    <row r="6" spans="1:13" ht="14.5" customHeight="1" x14ac:dyDescent="0.25">
      <c r="A6" s="48" t="s">
        <v>297</v>
      </c>
      <c r="B6" s="48" t="s">
        <v>239</v>
      </c>
      <c r="C6" s="48" t="str">
        <f t="shared" ref="C6:C67" si="0">B6</f>
        <v>CA GUANGZHOU</v>
      </c>
      <c r="D6" s="48" t="s">
        <v>366</v>
      </c>
      <c r="E6" s="48" t="s">
        <v>385</v>
      </c>
      <c r="G6" s="85" t="s">
        <v>729</v>
      </c>
      <c r="I6" s="66" t="s">
        <v>490</v>
      </c>
      <c r="J6">
        <v>5</v>
      </c>
      <c r="K6">
        <v>23</v>
      </c>
      <c r="L6">
        <v>8</v>
      </c>
      <c r="M6">
        <v>11</v>
      </c>
    </row>
    <row r="7" spans="1:13" ht="14.5" customHeight="1" x14ac:dyDescent="0.25">
      <c r="A7" s="48" t="s">
        <v>297</v>
      </c>
      <c r="B7" s="48" t="s">
        <v>239</v>
      </c>
      <c r="C7" s="48" t="str">
        <f t="shared" si="0"/>
        <v>CA GUANGZHOU</v>
      </c>
      <c r="D7" s="48" t="s">
        <v>367</v>
      </c>
      <c r="E7" s="48" t="s">
        <v>385</v>
      </c>
      <c r="G7" s="85" t="s">
        <v>730</v>
      </c>
      <c r="I7" s="66" t="s">
        <v>300</v>
      </c>
    </row>
    <row r="8" spans="1:13" ht="14.5" customHeight="1" x14ac:dyDescent="0.25">
      <c r="A8" s="50" t="s">
        <v>297</v>
      </c>
      <c r="B8" s="50" t="s">
        <v>239</v>
      </c>
      <c r="C8" s="48" t="str">
        <f t="shared" si="0"/>
        <v>CA GUANGZHOU</v>
      </c>
      <c r="D8" s="50" t="s">
        <v>368</v>
      </c>
      <c r="E8" s="54" t="s">
        <v>582</v>
      </c>
      <c r="G8" s="66" t="s">
        <v>731</v>
      </c>
      <c r="I8" s="66"/>
    </row>
    <row r="9" spans="1:13" ht="14.5" customHeight="1" x14ac:dyDescent="0.25">
      <c r="A9" s="50" t="s">
        <v>297</v>
      </c>
      <c r="B9" s="50" t="s">
        <v>239</v>
      </c>
      <c r="C9" s="48" t="str">
        <f t="shared" si="0"/>
        <v>CA GUANGZHOU</v>
      </c>
      <c r="D9" s="50" t="s">
        <v>368</v>
      </c>
      <c r="E9" s="86" t="s">
        <v>739</v>
      </c>
      <c r="G9" s="66" t="s">
        <v>738</v>
      </c>
      <c r="I9" s="66" t="s">
        <v>356</v>
      </c>
    </row>
    <row r="10" spans="1:13" ht="14.5" customHeight="1" x14ac:dyDescent="0.25">
      <c r="A10" s="50" t="s">
        <v>297</v>
      </c>
      <c r="B10" s="50" t="s">
        <v>239</v>
      </c>
      <c r="C10" s="48" t="str">
        <f t="shared" si="0"/>
        <v>CA GUANGZHOU</v>
      </c>
      <c r="D10" s="50" t="s">
        <v>368</v>
      </c>
      <c r="E10" s="86" t="s">
        <v>581</v>
      </c>
      <c r="G10" s="66" t="s">
        <v>732</v>
      </c>
      <c r="I10" s="66"/>
    </row>
    <row r="11" spans="1:13" ht="14.5" customHeight="1" x14ac:dyDescent="0.25">
      <c r="A11" s="50" t="s">
        <v>297</v>
      </c>
      <c r="B11" s="50" t="s">
        <v>239</v>
      </c>
      <c r="C11" s="48" t="str">
        <f t="shared" si="0"/>
        <v>CA GUANGZHOU</v>
      </c>
      <c r="D11" s="50" t="s">
        <v>368</v>
      </c>
      <c r="E11" s="86" t="s">
        <v>740</v>
      </c>
      <c r="G11" s="66" t="s">
        <v>733</v>
      </c>
      <c r="I11" s="66"/>
    </row>
    <row r="12" spans="1:13" ht="14.5" customHeight="1" x14ac:dyDescent="0.25">
      <c r="A12" s="50" t="s">
        <v>297</v>
      </c>
      <c r="B12" s="50" t="s">
        <v>239</v>
      </c>
      <c r="C12" s="48" t="str">
        <f t="shared" si="0"/>
        <v>CA GUANGZHOU</v>
      </c>
      <c r="D12" s="50" t="s">
        <v>358</v>
      </c>
      <c r="E12" s="50" t="s">
        <v>703</v>
      </c>
      <c r="F12" s="46" t="s">
        <v>369</v>
      </c>
      <c r="G12" s="66" t="s">
        <v>734</v>
      </c>
      <c r="I12" s="66" t="s">
        <v>298</v>
      </c>
    </row>
    <row r="13" spans="1:13" ht="14.5" customHeight="1" x14ac:dyDescent="0.25">
      <c r="A13" s="48" t="s">
        <v>297</v>
      </c>
      <c r="B13" s="48" t="s">
        <v>239</v>
      </c>
      <c r="C13" s="48" t="str">
        <f t="shared" si="0"/>
        <v>CA GUANGZHOU</v>
      </c>
      <c r="D13" s="48" t="s">
        <v>359</v>
      </c>
      <c r="E13" s="48" t="s">
        <v>385</v>
      </c>
      <c r="G13" s="66" t="s">
        <v>735</v>
      </c>
      <c r="I13" s="66" t="s">
        <v>301</v>
      </c>
    </row>
    <row r="14" spans="1:13" ht="14.5" customHeight="1" x14ac:dyDescent="0.25">
      <c r="A14" s="48" t="s">
        <v>297</v>
      </c>
      <c r="B14" s="48" t="s">
        <v>239</v>
      </c>
      <c r="C14" s="48" t="str">
        <f t="shared" si="0"/>
        <v>CA GUANGZHOU</v>
      </c>
      <c r="D14" s="48" t="s">
        <v>743</v>
      </c>
      <c r="E14" s="54" t="s">
        <v>585</v>
      </c>
      <c r="G14" s="66" t="s">
        <v>741</v>
      </c>
      <c r="I14" s="66"/>
    </row>
    <row r="15" spans="1:13" ht="14.5" customHeight="1" x14ac:dyDescent="0.25">
      <c r="A15" s="48" t="s">
        <v>297</v>
      </c>
      <c r="B15" s="48" t="s">
        <v>360</v>
      </c>
      <c r="C15" s="48" t="str">
        <f t="shared" si="0"/>
        <v>CA SHANGHAI</v>
      </c>
      <c r="D15" s="48" t="s">
        <v>361</v>
      </c>
      <c r="E15" s="48" t="s">
        <v>387</v>
      </c>
      <c r="G15" s="66" t="s">
        <v>742</v>
      </c>
      <c r="I15" s="66" t="s">
        <v>483</v>
      </c>
    </row>
    <row r="16" spans="1:13" ht="14.5" customHeight="1" x14ac:dyDescent="0.25">
      <c r="A16" s="48" t="s">
        <v>297</v>
      </c>
      <c r="B16" s="48" t="s">
        <v>360</v>
      </c>
      <c r="C16" s="48" t="str">
        <f t="shared" si="0"/>
        <v>CA SHANGHAI</v>
      </c>
      <c r="D16" s="48" t="s">
        <v>362</v>
      </c>
      <c r="E16" s="87" t="s">
        <v>744</v>
      </c>
      <c r="G16" s="66" t="s">
        <v>736</v>
      </c>
      <c r="I16" s="66" t="s">
        <v>491</v>
      </c>
    </row>
    <row r="17" spans="1:9" ht="14.5" customHeight="1" x14ac:dyDescent="0.25">
      <c r="A17" s="48" t="s">
        <v>297</v>
      </c>
      <c r="B17" s="48" t="s">
        <v>360</v>
      </c>
      <c r="C17" s="48" t="str">
        <f t="shared" si="0"/>
        <v>CA SHANGHAI</v>
      </c>
      <c r="D17" s="48" t="s">
        <v>377</v>
      </c>
      <c r="E17" s="54" t="s">
        <v>414</v>
      </c>
      <c r="G17" s="66" t="s">
        <v>737</v>
      </c>
      <c r="I17" s="66"/>
    </row>
    <row r="18" spans="1:9" ht="14.5" customHeight="1" x14ac:dyDescent="0.25">
      <c r="A18" s="48" t="s">
        <v>297</v>
      </c>
      <c r="B18" s="48" t="s">
        <v>962</v>
      </c>
      <c r="C18" s="48" t="str">
        <f t="shared" si="0"/>
        <v xml:space="preserve">CA SHANGHAI </v>
      </c>
      <c r="D18" s="48" t="s">
        <v>640</v>
      </c>
      <c r="E18" s="54" t="s">
        <v>585</v>
      </c>
      <c r="G18" s="66" t="s">
        <v>745</v>
      </c>
      <c r="I18" s="66"/>
    </row>
    <row r="19" spans="1:9" ht="14.5" customHeight="1" x14ac:dyDescent="0.25">
      <c r="A19" s="48" t="s">
        <v>297</v>
      </c>
      <c r="B19" s="48" t="s">
        <v>303</v>
      </c>
      <c r="C19" s="48" t="str">
        <f t="shared" si="0"/>
        <v>CA SAIGON</v>
      </c>
      <c r="D19" s="48" t="s">
        <v>397</v>
      </c>
      <c r="E19" s="87" t="s">
        <v>747</v>
      </c>
      <c r="G19" s="66" t="s">
        <v>746</v>
      </c>
    </row>
    <row r="20" spans="1:9" ht="14.5" customHeight="1" x14ac:dyDescent="0.25">
      <c r="A20" s="48" t="s">
        <v>297</v>
      </c>
      <c r="B20" s="48" t="s">
        <v>353</v>
      </c>
      <c r="C20" s="48" t="str">
        <f t="shared" si="0"/>
        <v>BIG BREEZY</v>
      </c>
      <c r="D20" s="48" t="s">
        <v>750</v>
      </c>
      <c r="E20" s="87" t="s">
        <v>747</v>
      </c>
      <c r="G20" s="66" t="s">
        <v>749</v>
      </c>
    </row>
    <row r="21" spans="1:9" ht="14.5" customHeight="1" x14ac:dyDescent="0.25">
      <c r="A21" s="48" t="s">
        <v>297</v>
      </c>
      <c r="B21" s="48" t="s">
        <v>303</v>
      </c>
      <c r="C21" s="48" t="str">
        <f t="shared" si="0"/>
        <v>CA SAIGON</v>
      </c>
      <c r="D21" s="48" t="s">
        <v>646</v>
      </c>
      <c r="E21" s="54" t="s">
        <v>585</v>
      </c>
      <c r="G21" s="66" t="s">
        <v>748</v>
      </c>
    </row>
    <row r="22" spans="1:9" ht="14.5" customHeight="1" x14ac:dyDescent="0.25">
      <c r="A22" s="48" t="s">
        <v>300</v>
      </c>
      <c r="B22" s="48" t="s">
        <v>370</v>
      </c>
      <c r="C22" s="48" t="str">
        <f t="shared" si="0"/>
        <v>PRIDE PACIFIC</v>
      </c>
      <c r="D22" s="48" t="s">
        <v>371</v>
      </c>
      <c r="E22" s="54" t="s">
        <v>764</v>
      </c>
      <c r="G22" s="66" t="s">
        <v>751</v>
      </c>
    </row>
    <row r="23" spans="1:9" ht="14.5" customHeight="1" x14ac:dyDescent="0.25">
      <c r="A23" s="48" t="s">
        <v>300</v>
      </c>
      <c r="B23" s="48" t="s">
        <v>370</v>
      </c>
      <c r="C23" s="48" t="str">
        <f t="shared" si="0"/>
        <v>PRIDE PACIFIC</v>
      </c>
      <c r="D23" s="48" t="s">
        <v>372</v>
      </c>
      <c r="E23" s="52" t="s">
        <v>767</v>
      </c>
      <c r="G23" s="66" t="s">
        <v>768</v>
      </c>
    </row>
    <row r="24" spans="1:9" ht="14.5" customHeight="1" x14ac:dyDescent="0.25">
      <c r="A24" s="48" t="s">
        <v>300</v>
      </c>
      <c r="B24" s="48" t="s">
        <v>370</v>
      </c>
      <c r="C24" s="48" t="str">
        <f t="shared" si="0"/>
        <v>PRIDE PACIFIC</v>
      </c>
      <c r="D24" s="48" t="s">
        <v>375</v>
      </c>
      <c r="E24" s="87" t="s">
        <v>587</v>
      </c>
      <c r="G24" s="66" t="s">
        <v>769</v>
      </c>
    </row>
    <row r="25" spans="1:9" ht="14.5" customHeight="1" x14ac:dyDescent="0.25">
      <c r="A25" s="48" t="s">
        <v>300</v>
      </c>
      <c r="B25" s="48" t="s">
        <v>373</v>
      </c>
      <c r="C25" s="48" t="str">
        <f t="shared" si="0"/>
        <v>CA OSAKA</v>
      </c>
      <c r="D25" s="48" t="s">
        <v>374</v>
      </c>
      <c r="E25" s="87" t="s">
        <v>766</v>
      </c>
      <c r="G25" s="66" t="s">
        <v>765</v>
      </c>
    </row>
    <row r="26" spans="1:9" ht="14.5" customHeight="1" x14ac:dyDescent="0.25">
      <c r="A26" s="48" t="s">
        <v>300</v>
      </c>
      <c r="B26" s="88" t="s">
        <v>963</v>
      </c>
      <c r="C26" s="48" t="str">
        <f t="shared" si="0"/>
        <v xml:space="preserve">PRIDE PACIFIC </v>
      </c>
      <c r="D26" s="88" t="s">
        <v>964</v>
      </c>
      <c r="E26" s="74" t="s">
        <v>569</v>
      </c>
      <c r="G26" s="66" t="s">
        <v>752</v>
      </c>
    </row>
    <row r="27" spans="1:9" ht="14.5" customHeight="1" x14ac:dyDescent="0.25">
      <c r="A27" s="48" t="s">
        <v>300</v>
      </c>
      <c r="B27" s="48" t="s">
        <v>370</v>
      </c>
      <c r="C27" s="48" t="str">
        <f t="shared" si="0"/>
        <v>PRIDE PACIFIC</v>
      </c>
      <c r="D27" s="48" t="s">
        <v>375</v>
      </c>
      <c r="E27" s="87" t="s">
        <v>405</v>
      </c>
      <c r="G27" s="72" t="s">
        <v>753</v>
      </c>
    </row>
    <row r="28" spans="1:9" ht="14.5" customHeight="1" x14ac:dyDescent="0.25">
      <c r="A28" s="48" t="s">
        <v>300</v>
      </c>
      <c r="B28" s="48" t="s">
        <v>370</v>
      </c>
      <c r="C28" s="48" t="str">
        <f t="shared" si="0"/>
        <v>PRIDE PACIFIC</v>
      </c>
      <c r="D28" s="48" t="s">
        <v>376</v>
      </c>
      <c r="E28" s="54" t="s">
        <v>569</v>
      </c>
      <c r="G28" s="72" t="s">
        <v>754</v>
      </c>
    </row>
    <row r="29" spans="1:9" ht="14.5" customHeight="1" x14ac:dyDescent="0.25">
      <c r="A29" s="48" t="s">
        <v>300</v>
      </c>
      <c r="B29" s="48" t="s">
        <v>370</v>
      </c>
      <c r="C29" s="48" t="str">
        <f t="shared" si="0"/>
        <v>PRIDE PACIFIC</v>
      </c>
      <c r="D29" s="48" t="s">
        <v>965</v>
      </c>
      <c r="E29" s="87" t="s">
        <v>770</v>
      </c>
      <c r="G29" s="72" t="s">
        <v>755</v>
      </c>
    </row>
    <row r="30" spans="1:9" ht="14.5" customHeight="1" x14ac:dyDescent="0.25">
      <c r="A30" s="48" t="s">
        <v>300</v>
      </c>
      <c r="B30" s="48" t="s">
        <v>370</v>
      </c>
      <c r="C30" s="48" t="str">
        <f t="shared" si="0"/>
        <v>PRIDE PACIFIC</v>
      </c>
      <c r="D30" s="48" t="s">
        <v>380</v>
      </c>
      <c r="E30" s="87" t="s">
        <v>614</v>
      </c>
      <c r="G30" s="72" t="s">
        <v>771</v>
      </c>
    </row>
    <row r="31" spans="1:9" ht="14.5" customHeight="1" x14ac:dyDescent="0.25">
      <c r="A31" s="48" t="s">
        <v>300</v>
      </c>
      <c r="B31" s="48" t="s">
        <v>966</v>
      </c>
      <c r="C31" s="48" t="str">
        <f t="shared" si="0"/>
        <v xml:space="preserve">CA KOBE </v>
      </c>
      <c r="D31" s="48" t="s">
        <v>967</v>
      </c>
      <c r="E31" s="87" t="s">
        <v>587</v>
      </c>
      <c r="G31" s="72" t="s">
        <v>772</v>
      </c>
    </row>
    <row r="32" spans="1:9" ht="14.5" customHeight="1" x14ac:dyDescent="0.25">
      <c r="A32" s="48" t="s">
        <v>300</v>
      </c>
      <c r="B32" s="48" t="s">
        <v>407</v>
      </c>
      <c r="C32" s="48" t="str">
        <f t="shared" si="0"/>
        <v>CA KOBE</v>
      </c>
      <c r="D32" s="48" t="s">
        <v>377</v>
      </c>
      <c r="E32" s="87" t="s">
        <v>569</v>
      </c>
      <c r="G32" s="72" t="s">
        <v>756</v>
      </c>
    </row>
    <row r="33" spans="1:11" ht="14.5" customHeight="1" x14ac:dyDescent="0.25">
      <c r="A33" s="48" t="s">
        <v>300</v>
      </c>
      <c r="B33" s="48" t="s">
        <v>381</v>
      </c>
      <c r="C33" s="48" t="str">
        <f t="shared" si="0"/>
        <v>K-PACIFIC</v>
      </c>
      <c r="D33" s="48" t="s">
        <v>392</v>
      </c>
      <c r="E33" s="48" t="s">
        <v>391</v>
      </c>
      <c r="G33" s="72" t="s">
        <v>774</v>
      </c>
      <c r="K33" s="24"/>
    </row>
    <row r="34" spans="1:11" ht="14.5" customHeight="1" x14ac:dyDescent="0.25">
      <c r="A34" s="48" t="s">
        <v>300</v>
      </c>
      <c r="B34" s="48" t="s">
        <v>968</v>
      </c>
      <c r="C34" s="48" t="str">
        <f t="shared" si="0"/>
        <v xml:space="preserve">K-PACIFIC </v>
      </c>
      <c r="D34" s="48" t="s">
        <v>969</v>
      </c>
      <c r="E34" s="54" t="s">
        <v>569</v>
      </c>
      <c r="G34" s="72" t="s">
        <v>776</v>
      </c>
      <c r="K34" s="24"/>
    </row>
    <row r="35" spans="1:11" ht="14.5" customHeight="1" x14ac:dyDescent="0.25">
      <c r="A35" s="48" t="s">
        <v>300</v>
      </c>
      <c r="B35" s="48" t="s">
        <v>381</v>
      </c>
      <c r="C35" s="48" t="str">
        <f t="shared" si="0"/>
        <v>K-PACIFIC</v>
      </c>
      <c r="D35" s="48" t="s">
        <v>393</v>
      </c>
      <c r="E35" s="51" t="s">
        <v>394</v>
      </c>
      <c r="G35" s="72" t="s">
        <v>775</v>
      </c>
      <c r="K35" s="24"/>
    </row>
    <row r="36" spans="1:11" ht="14.5" customHeight="1" x14ac:dyDescent="0.25">
      <c r="A36" s="48" t="s">
        <v>300</v>
      </c>
      <c r="B36" s="48" t="s">
        <v>370</v>
      </c>
      <c r="C36" s="48" t="str">
        <f t="shared" si="0"/>
        <v>PRIDE PACIFIC</v>
      </c>
      <c r="D36" s="48" t="s">
        <v>779</v>
      </c>
      <c r="E36" s="54" t="s">
        <v>780</v>
      </c>
      <c r="G36" s="72" t="s">
        <v>778</v>
      </c>
      <c r="K36" s="24"/>
    </row>
    <row r="37" spans="1:11" ht="14.5" customHeight="1" x14ac:dyDescent="0.25">
      <c r="A37" s="48" t="s">
        <v>300</v>
      </c>
      <c r="B37" s="48" t="s">
        <v>370</v>
      </c>
      <c r="C37" s="48" t="str">
        <f t="shared" si="0"/>
        <v>PRIDE PACIFIC</v>
      </c>
      <c r="D37" s="48" t="s">
        <v>970</v>
      </c>
      <c r="E37" s="54" t="s">
        <v>782</v>
      </c>
      <c r="G37" s="72" t="s">
        <v>758</v>
      </c>
      <c r="K37" s="24"/>
    </row>
    <row r="38" spans="1:11" ht="14.5" customHeight="1" x14ac:dyDescent="0.25">
      <c r="A38" s="48" t="s">
        <v>300</v>
      </c>
      <c r="B38" s="48" t="s">
        <v>395</v>
      </c>
      <c r="C38" s="48" t="str">
        <f t="shared" si="0"/>
        <v xml:space="preserve">CA  SAIGON </v>
      </c>
      <c r="D38" s="48" t="s">
        <v>362</v>
      </c>
      <c r="E38" s="52" t="s">
        <v>391</v>
      </c>
      <c r="G38" s="72" t="s">
        <v>777</v>
      </c>
      <c r="K38" s="24"/>
    </row>
    <row r="39" spans="1:11" ht="14.5" customHeight="1" x14ac:dyDescent="0.25">
      <c r="A39" s="48" t="s">
        <v>300</v>
      </c>
      <c r="B39" s="48" t="s">
        <v>395</v>
      </c>
      <c r="C39" s="48" t="str">
        <f t="shared" si="0"/>
        <v xml:space="preserve">CA  SAIGON </v>
      </c>
      <c r="D39" s="48" t="s">
        <v>376</v>
      </c>
      <c r="E39" s="74" t="s">
        <v>781</v>
      </c>
      <c r="G39" s="72" t="s">
        <v>757</v>
      </c>
      <c r="K39" s="24"/>
    </row>
    <row r="40" spans="1:11" ht="14.5" customHeight="1" x14ac:dyDescent="0.25">
      <c r="A40" s="48" t="s">
        <v>300</v>
      </c>
      <c r="B40" s="48" t="s">
        <v>395</v>
      </c>
      <c r="C40" s="48" t="str">
        <f t="shared" si="0"/>
        <v xml:space="preserve">CA  SAIGON </v>
      </c>
      <c r="D40" s="48" t="s">
        <v>379</v>
      </c>
      <c r="E40" s="53" t="s">
        <v>396</v>
      </c>
      <c r="G40" s="72" t="s">
        <v>759</v>
      </c>
    </row>
    <row r="41" spans="1:11" ht="14.5" customHeight="1" x14ac:dyDescent="0.25">
      <c r="A41" s="48" t="s">
        <v>300</v>
      </c>
      <c r="B41" s="48" t="s">
        <v>971</v>
      </c>
      <c r="C41" s="48" t="str">
        <f t="shared" si="0"/>
        <v xml:space="preserve">CA SAIGON </v>
      </c>
      <c r="D41" s="48" t="s">
        <v>965</v>
      </c>
      <c r="E41" s="74" t="s">
        <v>569</v>
      </c>
      <c r="G41" s="72" t="s">
        <v>760</v>
      </c>
    </row>
    <row r="42" spans="1:11" ht="14.5" customHeight="1" x14ac:dyDescent="0.25">
      <c r="A42" s="48" t="s">
        <v>300</v>
      </c>
      <c r="B42" s="48" t="s">
        <v>971</v>
      </c>
      <c r="C42" s="48" t="str">
        <f t="shared" si="0"/>
        <v xml:space="preserve">CA SAIGON </v>
      </c>
      <c r="D42" s="48" t="s">
        <v>965</v>
      </c>
      <c r="E42" s="74" t="s">
        <v>569</v>
      </c>
      <c r="G42" s="72" t="s">
        <v>761</v>
      </c>
    </row>
    <row r="43" spans="1:11" ht="14.5" customHeight="1" x14ac:dyDescent="0.25">
      <c r="A43" s="48" t="s">
        <v>300</v>
      </c>
      <c r="B43" s="48" t="s">
        <v>971</v>
      </c>
      <c r="C43" s="48" t="str">
        <f t="shared" si="0"/>
        <v xml:space="preserve">CA SAIGON </v>
      </c>
      <c r="D43" s="48" t="s">
        <v>397</v>
      </c>
      <c r="E43" s="54" t="s">
        <v>783</v>
      </c>
      <c r="G43" s="72" t="s">
        <v>762</v>
      </c>
    </row>
    <row r="44" spans="1:11" ht="14.5" customHeight="1" x14ac:dyDescent="0.25">
      <c r="A44" s="48" t="s">
        <v>300</v>
      </c>
      <c r="B44" s="48" t="s">
        <v>395</v>
      </c>
      <c r="C44" s="48" t="str">
        <f t="shared" si="0"/>
        <v xml:space="preserve">CA  SAIGON </v>
      </c>
      <c r="D44" s="48" t="s">
        <v>397</v>
      </c>
      <c r="E44" s="54" t="s">
        <v>784</v>
      </c>
      <c r="G44" s="72" t="s">
        <v>746</v>
      </c>
    </row>
    <row r="45" spans="1:11" ht="14.5" customHeight="1" x14ac:dyDescent="0.25">
      <c r="A45" s="48" t="s">
        <v>300</v>
      </c>
      <c r="B45" s="48" t="s">
        <v>400</v>
      </c>
      <c r="C45" s="48" t="str">
        <f t="shared" si="0"/>
        <v>HONG YONG LAN TIAN</v>
      </c>
      <c r="D45" s="48" t="s">
        <v>402</v>
      </c>
      <c r="E45" s="51" t="s">
        <v>785</v>
      </c>
      <c r="G45" s="72" t="s">
        <v>786</v>
      </c>
    </row>
    <row r="46" spans="1:11" ht="14.5" customHeight="1" x14ac:dyDescent="0.25">
      <c r="A46" s="48" t="s">
        <v>300</v>
      </c>
      <c r="B46" s="48" t="s">
        <v>971</v>
      </c>
      <c r="C46" s="48" t="str">
        <f t="shared" si="0"/>
        <v xml:space="preserve">CA SAIGON </v>
      </c>
      <c r="D46" s="48" t="s">
        <v>397</v>
      </c>
      <c r="E46" s="54" t="s">
        <v>614</v>
      </c>
      <c r="G46" s="72" t="s">
        <v>746</v>
      </c>
    </row>
    <row r="47" spans="1:11" ht="14.5" customHeight="1" x14ac:dyDescent="0.25">
      <c r="A47" s="48" t="s">
        <v>300</v>
      </c>
      <c r="B47" s="48" t="s">
        <v>400</v>
      </c>
      <c r="C47" s="48" t="str">
        <f t="shared" si="0"/>
        <v>HONG YONG LAN TIAN</v>
      </c>
      <c r="D47" s="48" t="s">
        <v>972</v>
      </c>
      <c r="E47" s="54" t="s">
        <v>787</v>
      </c>
      <c r="G47" s="72" t="s">
        <v>763</v>
      </c>
    </row>
    <row r="48" spans="1:11" ht="14.5" customHeight="1" x14ac:dyDescent="0.25">
      <c r="A48" s="48" t="s">
        <v>300</v>
      </c>
      <c r="B48" s="48" t="s">
        <v>973</v>
      </c>
      <c r="C48" s="48" t="str">
        <f t="shared" si="0"/>
        <v xml:space="preserve">HONG YONG LAN TIAN </v>
      </c>
      <c r="D48" s="48" t="s">
        <v>972</v>
      </c>
      <c r="E48" s="54" t="s">
        <v>788</v>
      </c>
      <c r="G48" s="72" t="s">
        <v>556</v>
      </c>
    </row>
    <row r="49" spans="1:7" ht="14.5" customHeight="1" x14ac:dyDescent="0.25">
      <c r="A49" s="48" t="s">
        <v>300</v>
      </c>
      <c r="B49" s="48" t="s">
        <v>400</v>
      </c>
      <c r="C49" s="48" t="str">
        <f t="shared" si="0"/>
        <v>HONG YONG LAN TIAN</v>
      </c>
      <c r="D49" s="48" t="s">
        <v>972</v>
      </c>
      <c r="E49" s="54" t="s">
        <v>892</v>
      </c>
      <c r="G49" s="72" t="s">
        <v>557</v>
      </c>
    </row>
    <row r="50" spans="1:7" ht="14.5" customHeight="1" x14ac:dyDescent="0.25">
      <c r="A50" s="49" t="s">
        <v>356</v>
      </c>
      <c r="B50" s="49" t="s">
        <v>403</v>
      </c>
      <c r="C50" s="48" t="str">
        <f t="shared" si="0"/>
        <v>STRAITS CITY</v>
      </c>
      <c r="D50" s="49" t="s">
        <v>404</v>
      </c>
      <c r="E50" s="58" t="s">
        <v>829</v>
      </c>
      <c r="F50" s="46"/>
      <c r="G50" s="89" t="s">
        <v>826</v>
      </c>
    </row>
    <row r="51" spans="1:7" ht="14.5" customHeight="1" x14ac:dyDescent="0.25">
      <c r="A51" s="50" t="s">
        <v>356</v>
      </c>
      <c r="B51" s="50" t="s">
        <v>403</v>
      </c>
      <c r="C51" s="48" t="str">
        <f t="shared" si="0"/>
        <v>STRAITS CITY</v>
      </c>
      <c r="D51" s="50" t="s">
        <v>412</v>
      </c>
      <c r="E51" s="75" t="s">
        <v>569</v>
      </c>
      <c r="F51" s="46"/>
      <c r="G51" s="72" t="s">
        <v>789</v>
      </c>
    </row>
    <row r="52" spans="1:7" ht="14.5" customHeight="1" x14ac:dyDescent="0.25">
      <c r="A52" s="50" t="s">
        <v>356</v>
      </c>
      <c r="B52" s="50" t="s">
        <v>403</v>
      </c>
      <c r="C52" s="48" t="str">
        <f t="shared" si="0"/>
        <v>STRAITS CITY</v>
      </c>
      <c r="D52" s="50" t="s">
        <v>655</v>
      </c>
      <c r="E52" s="75" t="s">
        <v>569</v>
      </c>
      <c r="F52" s="46"/>
      <c r="G52" s="72" t="s">
        <v>790</v>
      </c>
    </row>
    <row r="53" spans="1:7" ht="14.5" customHeight="1" x14ac:dyDescent="0.25">
      <c r="A53" s="50" t="s">
        <v>356</v>
      </c>
      <c r="B53" s="50" t="s">
        <v>403</v>
      </c>
      <c r="C53" s="48" t="str">
        <f t="shared" si="0"/>
        <v>STRAITS CITY</v>
      </c>
      <c r="D53" s="50" t="s">
        <v>359</v>
      </c>
      <c r="E53" s="75" t="s">
        <v>569</v>
      </c>
      <c r="F53" s="46"/>
      <c r="G53" s="72" t="s">
        <v>791</v>
      </c>
    </row>
    <row r="54" spans="1:7" ht="14.5" customHeight="1" x14ac:dyDescent="0.25">
      <c r="A54" s="48" t="s">
        <v>356</v>
      </c>
      <c r="B54" s="48" t="s">
        <v>407</v>
      </c>
      <c r="C54" s="48" t="str">
        <f t="shared" si="0"/>
        <v>CA KOBE</v>
      </c>
      <c r="D54" s="48" t="s">
        <v>408</v>
      </c>
      <c r="E54" s="54" t="s">
        <v>827</v>
      </c>
      <c r="G54" s="72" t="s">
        <v>828</v>
      </c>
    </row>
    <row r="55" spans="1:7" ht="14.5" customHeight="1" x14ac:dyDescent="0.25">
      <c r="A55" s="48" t="s">
        <v>356</v>
      </c>
      <c r="B55" s="48" t="s">
        <v>403</v>
      </c>
      <c r="C55" s="48" t="str">
        <f t="shared" si="0"/>
        <v>STRAITS CITY</v>
      </c>
      <c r="D55" s="48" t="s">
        <v>974</v>
      </c>
      <c r="E55" s="54" t="s">
        <v>405</v>
      </c>
      <c r="G55" s="72" t="s">
        <v>792</v>
      </c>
    </row>
    <row r="56" spans="1:7" ht="14.5" customHeight="1" x14ac:dyDescent="0.25">
      <c r="A56" s="48" t="s">
        <v>356</v>
      </c>
      <c r="B56" s="48" t="s">
        <v>966</v>
      </c>
      <c r="C56" s="48" t="str">
        <f t="shared" si="0"/>
        <v xml:space="preserve">CA KOBE </v>
      </c>
      <c r="D56" s="48" t="s">
        <v>975</v>
      </c>
      <c r="E56" s="54" t="s">
        <v>830</v>
      </c>
      <c r="G56" s="72" t="s">
        <v>793</v>
      </c>
    </row>
    <row r="57" spans="1:7" ht="14.5" customHeight="1" x14ac:dyDescent="0.25">
      <c r="A57" s="48" t="s">
        <v>356</v>
      </c>
      <c r="B57" s="48" t="s">
        <v>432</v>
      </c>
      <c r="C57" s="48" t="str">
        <f t="shared" si="0"/>
        <v>CA  KOBE</v>
      </c>
      <c r="D57" s="48" t="s">
        <v>976</v>
      </c>
      <c r="E57" s="54" t="s">
        <v>569</v>
      </c>
      <c r="G57" s="72" t="s">
        <v>794</v>
      </c>
    </row>
    <row r="58" spans="1:7" ht="14.5" customHeight="1" x14ac:dyDescent="0.25">
      <c r="A58" s="48" t="s">
        <v>356</v>
      </c>
      <c r="B58" s="48" t="s">
        <v>409</v>
      </c>
      <c r="C58" s="48" t="str">
        <f t="shared" si="0"/>
        <v xml:space="preserve">CA OSAKA </v>
      </c>
      <c r="D58" s="48" t="s">
        <v>375</v>
      </c>
      <c r="E58" s="51" t="s">
        <v>833</v>
      </c>
      <c r="G58" s="72"/>
    </row>
    <row r="59" spans="1:7" ht="14.5" customHeight="1" x14ac:dyDescent="0.25">
      <c r="A59" s="48" t="s">
        <v>356</v>
      </c>
      <c r="B59" s="48" t="s">
        <v>407</v>
      </c>
      <c r="C59" s="48" t="str">
        <f t="shared" si="0"/>
        <v>CA KOBE</v>
      </c>
      <c r="D59" s="48" t="s">
        <v>977</v>
      </c>
      <c r="E59" s="54" t="s">
        <v>597</v>
      </c>
      <c r="G59" s="72" t="s">
        <v>832</v>
      </c>
    </row>
    <row r="60" spans="1:7" ht="14.5" customHeight="1" x14ac:dyDescent="0.25">
      <c r="A60" s="48" t="s">
        <v>356</v>
      </c>
      <c r="B60" s="48" t="s">
        <v>409</v>
      </c>
      <c r="C60" s="48" t="str">
        <f t="shared" si="0"/>
        <v xml:space="preserve">CA OSAKA </v>
      </c>
      <c r="D60" s="48" t="s">
        <v>412</v>
      </c>
      <c r="E60" s="54" t="s">
        <v>834</v>
      </c>
      <c r="G60" s="72" t="s">
        <v>796</v>
      </c>
    </row>
    <row r="61" spans="1:7" ht="14.5" customHeight="1" x14ac:dyDescent="0.25">
      <c r="A61" s="48" t="s">
        <v>356</v>
      </c>
      <c r="B61" s="48" t="s">
        <v>403</v>
      </c>
      <c r="C61" s="48" t="str">
        <f t="shared" si="0"/>
        <v>STRAITS CITY</v>
      </c>
      <c r="D61" s="48" t="s">
        <v>415</v>
      </c>
      <c r="E61" s="54" t="s">
        <v>414</v>
      </c>
      <c r="G61" s="72" t="s">
        <v>831</v>
      </c>
    </row>
    <row r="62" spans="1:7" ht="14.5" customHeight="1" x14ac:dyDescent="0.25">
      <c r="A62" s="48" t="s">
        <v>356</v>
      </c>
      <c r="B62" s="48" t="s">
        <v>407</v>
      </c>
      <c r="C62" s="48" t="str">
        <f t="shared" si="0"/>
        <v>CA KOBE</v>
      </c>
      <c r="D62" s="48" t="s">
        <v>978</v>
      </c>
      <c r="E62" s="54" t="s">
        <v>406</v>
      </c>
      <c r="G62" s="72" t="s">
        <v>795</v>
      </c>
    </row>
    <row r="63" spans="1:7" ht="14.5" customHeight="1" x14ac:dyDescent="0.25">
      <c r="A63" s="48" t="s">
        <v>356</v>
      </c>
      <c r="B63" s="48" t="s">
        <v>409</v>
      </c>
      <c r="C63" s="48" t="str">
        <f t="shared" si="0"/>
        <v xml:space="preserve">CA OSAKA </v>
      </c>
      <c r="D63" s="48" t="s">
        <v>979</v>
      </c>
      <c r="E63" s="54" t="s">
        <v>414</v>
      </c>
      <c r="G63" s="72" t="s">
        <v>797</v>
      </c>
    </row>
    <row r="64" spans="1:7" ht="14.5" customHeight="1" x14ac:dyDescent="0.25">
      <c r="A64" s="48" t="s">
        <v>356</v>
      </c>
      <c r="B64" s="48" t="s">
        <v>403</v>
      </c>
      <c r="C64" s="48" t="str">
        <f t="shared" si="0"/>
        <v>STRAITS CITY</v>
      </c>
      <c r="D64" s="48" t="s">
        <v>416</v>
      </c>
      <c r="E64" s="54" t="s">
        <v>414</v>
      </c>
      <c r="G64" s="72" t="s">
        <v>798</v>
      </c>
    </row>
    <row r="65" spans="1:14" ht="14.5" customHeight="1" x14ac:dyDescent="0.25">
      <c r="A65" s="48" t="s">
        <v>356</v>
      </c>
      <c r="B65" s="48" t="s">
        <v>982</v>
      </c>
      <c r="C65" s="48" t="str">
        <f t="shared" si="0"/>
        <v xml:space="preserve">From CA KOBE </v>
      </c>
      <c r="D65" s="48" t="s">
        <v>980</v>
      </c>
      <c r="E65" s="54" t="s">
        <v>423</v>
      </c>
      <c r="G65" s="72" t="s">
        <v>799</v>
      </c>
    </row>
    <row r="66" spans="1:14" ht="14.5" customHeight="1" x14ac:dyDescent="0.25">
      <c r="A66" s="48" t="s">
        <v>356</v>
      </c>
      <c r="B66" s="48" t="s">
        <v>409</v>
      </c>
      <c r="C66" s="48" t="str">
        <f t="shared" si="0"/>
        <v xml:space="preserve">CA OSAKA </v>
      </c>
      <c r="D66" s="48" t="s">
        <v>417</v>
      </c>
      <c r="E66" s="54" t="s">
        <v>569</v>
      </c>
      <c r="G66" s="72" t="s">
        <v>836</v>
      </c>
    </row>
    <row r="67" spans="1:14" ht="14.5" customHeight="1" x14ac:dyDescent="0.25">
      <c r="A67" s="48" t="s">
        <v>356</v>
      </c>
      <c r="B67" s="48" t="s">
        <v>373</v>
      </c>
      <c r="C67" s="48" t="str">
        <f t="shared" si="0"/>
        <v>CA OSAKA</v>
      </c>
      <c r="D67" s="48" t="s">
        <v>981</v>
      </c>
      <c r="E67" s="54" t="s">
        <v>569</v>
      </c>
      <c r="G67" s="72" t="s">
        <v>837</v>
      </c>
    </row>
    <row r="68" spans="1:14" ht="14.5" customHeight="1" x14ac:dyDescent="0.25">
      <c r="A68" s="48" t="s">
        <v>356</v>
      </c>
      <c r="B68" s="48" t="s">
        <v>835</v>
      </c>
      <c r="C68" s="47" t="str">
        <f>LEFT(B68,FIND("V.",B68)-1)</f>
        <v xml:space="preserve">STRAITS CITY </v>
      </c>
      <c r="D68" s="47" t="str">
        <f>RIGHT(B68,LEN(B68)-FIND("V.",B68)-1)</f>
        <v>2517N/2518W</v>
      </c>
      <c r="E68" s="54" t="s">
        <v>414</v>
      </c>
      <c r="G68" s="72" t="s">
        <v>800</v>
      </c>
      <c r="H68" t="e">
        <f>LEFT(G5,FIND("/",G5)-1)+(RIGHT(G5,LEN(G5)-FIND("/",G5)))*2</f>
        <v>#VALUE!</v>
      </c>
    </row>
    <row r="69" spans="1:14" ht="14.5" customHeight="1" x14ac:dyDescent="0.25">
      <c r="A69" s="48" t="s">
        <v>356</v>
      </c>
      <c r="B69" s="48" t="s">
        <v>407</v>
      </c>
      <c r="C69" s="48" t="str">
        <f>B69</f>
        <v>CA KOBE</v>
      </c>
      <c r="D69" s="48" t="s">
        <v>419</v>
      </c>
      <c r="E69" s="54" t="s">
        <v>420</v>
      </c>
      <c r="G69" s="72" t="s">
        <v>803</v>
      </c>
    </row>
    <row r="70" spans="1:14" ht="14.5" customHeight="1" x14ac:dyDescent="0.25">
      <c r="A70" s="48" t="s">
        <v>356</v>
      </c>
      <c r="B70" s="48" t="s">
        <v>838</v>
      </c>
      <c r="C70" s="48" t="str">
        <f>LEFT(B70,FIND("V.",B70)-1)</f>
        <v xml:space="preserve">CA OSAKA </v>
      </c>
      <c r="D70" s="48" t="str">
        <f>RIGHT(B70,LEN(B70)-FIND("V.",B70)-1)</f>
        <v xml:space="preserve">2513N/2514W </v>
      </c>
      <c r="E70" s="54" t="s">
        <v>650</v>
      </c>
      <c r="G70" s="72" t="s">
        <v>801</v>
      </c>
    </row>
    <row r="71" spans="1:14" ht="14.5" customHeight="1" x14ac:dyDescent="0.25">
      <c r="A71" s="48" t="s">
        <v>356</v>
      </c>
      <c r="B71" s="48" t="s">
        <v>403</v>
      </c>
      <c r="C71" s="48" t="str">
        <f>B71</f>
        <v>STRAITS CITY</v>
      </c>
      <c r="D71" s="48" t="s">
        <v>286</v>
      </c>
      <c r="E71" s="54" t="s">
        <v>421</v>
      </c>
      <c r="G71" s="72" t="s">
        <v>802</v>
      </c>
    </row>
    <row r="72" spans="1:14" ht="14.5" customHeight="1" x14ac:dyDescent="0.25">
      <c r="A72" s="48" t="s">
        <v>356</v>
      </c>
      <c r="B72" s="48" t="s">
        <v>839</v>
      </c>
      <c r="C72" s="48" t="str">
        <f>LEFT(B72,FIND("V.",B72)-1)</f>
        <v xml:space="preserve">CA KOBE </v>
      </c>
      <c r="D72" s="48" t="str">
        <f>RIGHT(B72,LEN(B72)-FIND("V.",B72)-1)</f>
        <v>2516N</v>
      </c>
      <c r="E72" s="54" t="s">
        <v>569</v>
      </c>
      <c r="G72" s="72" t="s">
        <v>843</v>
      </c>
    </row>
    <row r="73" spans="1:14" ht="14.5" customHeight="1" x14ac:dyDescent="0.25">
      <c r="A73" s="48" t="s">
        <v>356</v>
      </c>
      <c r="B73" s="48" t="s">
        <v>407</v>
      </c>
      <c r="C73" s="48" t="str">
        <f>B73</f>
        <v>CA KOBE</v>
      </c>
      <c r="D73" s="48" t="s">
        <v>983</v>
      </c>
      <c r="E73" s="54" t="s">
        <v>842</v>
      </c>
      <c r="G73" s="72" t="s">
        <v>841</v>
      </c>
    </row>
    <row r="74" spans="1:14" ht="14.5" customHeight="1" x14ac:dyDescent="0.25">
      <c r="A74" s="48" t="s">
        <v>356</v>
      </c>
      <c r="B74" s="48" t="s">
        <v>773</v>
      </c>
      <c r="C74" s="48" t="str">
        <f t="shared" ref="C74:C99" si="1">LEFT(B74,FIND("V.",B74)-1)</f>
        <v xml:space="preserve">CA KOBE </v>
      </c>
      <c r="D74" s="48" t="str">
        <f t="shared" ref="D74:D99" si="2">RIGHT(B74,LEN(B74)-FIND("V.",B74)-1)</f>
        <v>2516N/2517S</v>
      </c>
      <c r="E74" s="54" t="s">
        <v>569</v>
      </c>
      <c r="G74" s="72" t="s">
        <v>756</v>
      </c>
      <c r="I74" s="79" t="s">
        <v>624</v>
      </c>
      <c r="J74" s="79" t="s">
        <v>576</v>
      </c>
      <c r="K74" s="79" t="s">
        <v>626</v>
      </c>
      <c r="L74" s="79" t="s">
        <v>569</v>
      </c>
      <c r="M74" s="79" t="s">
        <v>628</v>
      </c>
      <c r="N74" s="79" t="s">
        <v>631</v>
      </c>
    </row>
    <row r="75" spans="1:14" ht="14.5" customHeight="1" x14ac:dyDescent="0.25">
      <c r="A75" s="48" t="s">
        <v>356</v>
      </c>
      <c r="B75" s="48" t="s">
        <v>844</v>
      </c>
      <c r="C75" s="48" t="str">
        <f t="shared" si="1"/>
        <v xml:space="preserve">STRAITS CITY </v>
      </c>
      <c r="D75" s="48" t="str">
        <f t="shared" si="2"/>
        <v>2521N</v>
      </c>
      <c r="E75" s="54" t="s">
        <v>569</v>
      </c>
      <c r="G75" s="72" t="s">
        <v>846</v>
      </c>
      <c r="I75" s="80" t="s">
        <v>629</v>
      </c>
      <c r="J75" s="91">
        <v>8</v>
      </c>
      <c r="K75" s="91">
        <v>3</v>
      </c>
      <c r="L75" s="91">
        <f t="shared" ref="L75:L82" si="3">K75+N75</f>
        <v>6</v>
      </c>
      <c r="M75" s="91">
        <v>3</v>
      </c>
      <c r="N75" s="91">
        <v>3</v>
      </c>
    </row>
    <row r="76" spans="1:14" ht="14.5" customHeight="1" x14ac:dyDescent="0.25">
      <c r="A76" s="48" t="s">
        <v>356</v>
      </c>
      <c r="B76" s="48" t="s">
        <v>847</v>
      </c>
      <c r="C76" s="48" t="str">
        <f t="shared" si="1"/>
        <v xml:space="preserve">STRAITS CITY </v>
      </c>
      <c r="D76" s="48" t="str">
        <f t="shared" si="2"/>
        <v xml:space="preserve">2522S </v>
      </c>
      <c r="E76" s="54" t="s">
        <v>845</v>
      </c>
      <c r="G76" s="72" t="s">
        <v>547</v>
      </c>
      <c r="I76" s="80" t="s">
        <v>521</v>
      </c>
      <c r="J76" s="91">
        <v>10</v>
      </c>
      <c r="K76" s="91">
        <v>32</v>
      </c>
      <c r="L76" s="91">
        <f t="shared" si="3"/>
        <v>44</v>
      </c>
      <c r="M76" s="91">
        <v>14</v>
      </c>
      <c r="N76" s="91">
        <v>12</v>
      </c>
    </row>
    <row r="77" spans="1:14" ht="14.5" customHeight="1" x14ac:dyDescent="0.25">
      <c r="A77" s="48" t="s">
        <v>356</v>
      </c>
      <c r="B77" s="48" t="s">
        <v>848</v>
      </c>
      <c r="C77" s="48" t="str">
        <f t="shared" si="1"/>
        <v xml:space="preserve">CA OSAKA </v>
      </c>
      <c r="D77" s="48" t="str">
        <f t="shared" si="2"/>
        <v>2516E/2517S</v>
      </c>
      <c r="E77" s="54" t="s">
        <v>569</v>
      </c>
      <c r="G77" s="72" t="s">
        <v>804</v>
      </c>
      <c r="I77" s="80" t="s">
        <v>633</v>
      </c>
      <c r="J77" s="91">
        <v>3</v>
      </c>
      <c r="K77" s="91">
        <v>16</v>
      </c>
      <c r="L77" s="91">
        <f t="shared" si="3"/>
        <v>17</v>
      </c>
      <c r="M77" s="91">
        <v>6</v>
      </c>
      <c r="N77" s="91">
        <v>1</v>
      </c>
    </row>
    <row r="78" spans="1:14" ht="14.5" customHeight="1" x14ac:dyDescent="0.25">
      <c r="A78" s="48" t="s">
        <v>356</v>
      </c>
      <c r="B78" s="48" t="s">
        <v>849</v>
      </c>
      <c r="C78" s="48" t="str">
        <f t="shared" si="1"/>
        <v xml:space="preserve">CA OSAKA </v>
      </c>
      <c r="D78" s="48" t="str">
        <f t="shared" si="2"/>
        <v>2517N /2518S</v>
      </c>
      <c r="E78" s="54" t="s">
        <v>569</v>
      </c>
      <c r="G78" s="72" t="s">
        <v>850</v>
      </c>
      <c r="I78" s="80" t="s">
        <v>634</v>
      </c>
      <c r="J78" s="91">
        <v>11</v>
      </c>
      <c r="K78" s="91">
        <v>37</v>
      </c>
      <c r="L78" s="91">
        <f t="shared" si="3"/>
        <v>58</v>
      </c>
      <c r="M78" s="91">
        <v>12</v>
      </c>
      <c r="N78" s="91">
        <v>21</v>
      </c>
    </row>
    <row r="79" spans="1:14" ht="14.5" customHeight="1" x14ac:dyDescent="0.25">
      <c r="A79" s="48" t="s">
        <v>356</v>
      </c>
      <c r="B79" s="48" t="s">
        <v>852</v>
      </c>
      <c r="C79" s="48" t="str">
        <f t="shared" si="1"/>
        <v xml:space="preserve">STRAITS CITY  </v>
      </c>
      <c r="D79" s="48" t="str">
        <f t="shared" si="2"/>
        <v>2523N /2524S</v>
      </c>
      <c r="E79" s="54" t="s">
        <v>569</v>
      </c>
      <c r="G79" s="72" t="s">
        <v>851</v>
      </c>
      <c r="I79" s="80" t="s">
        <v>635</v>
      </c>
      <c r="J79" s="91">
        <v>1</v>
      </c>
      <c r="K79" s="91">
        <v>6</v>
      </c>
      <c r="L79" s="91">
        <f t="shared" si="3"/>
        <v>13</v>
      </c>
      <c r="M79" s="91">
        <v>10</v>
      </c>
      <c r="N79" s="91">
        <v>7</v>
      </c>
    </row>
    <row r="80" spans="1:14" ht="14.5" customHeight="1" x14ac:dyDescent="0.25">
      <c r="A80" s="48" t="s">
        <v>356</v>
      </c>
      <c r="B80" s="48" t="s">
        <v>852</v>
      </c>
      <c r="C80" s="48" t="str">
        <f t="shared" si="1"/>
        <v xml:space="preserve">STRAITS CITY  </v>
      </c>
      <c r="D80" s="48" t="str">
        <f t="shared" si="2"/>
        <v>2523N /2524S</v>
      </c>
      <c r="E80" s="54" t="s">
        <v>614</v>
      </c>
      <c r="G80" s="72" t="s">
        <v>805</v>
      </c>
      <c r="I80" s="80" t="s">
        <v>636</v>
      </c>
      <c r="J80" s="91">
        <v>1</v>
      </c>
      <c r="K80" s="91">
        <v>6</v>
      </c>
      <c r="L80" s="91">
        <f t="shared" si="3"/>
        <v>17</v>
      </c>
      <c r="M80" s="91">
        <v>3</v>
      </c>
      <c r="N80" s="91">
        <v>11</v>
      </c>
    </row>
    <row r="81" spans="1:14" ht="14.5" customHeight="1" x14ac:dyDescent="0.25">
      <c r="A81" s="48" t="s">
        <v>356</v>
      </c>
      <c r="B81" s="48" t="s">
        <v>853</v>
      </c>
      <c r="C81" s="48" t="str">
        <f t="shared" si="1"/>
        <v xml:space="preserve">CA  SAIGON </v>
      </c>
      <c r="D81" s="48" t="str">
        <f t="shared" si="2"/>
        <v>2515N</v>
      </c>
      <c r="E81" s="54" t="s">
        <v>587</v>
      </c>
      <c r="G81" s="72" t="s">
        <v>806</v>
      </c>
      <c r="I81" s="80" t="s">
        <v>637</v>
      </c>
      <c r="J81" s="91"/>
      <c r="K81" s="91">
        <v>1</v>
      </c>
      <c r="L81" s="91">
        <f t="shared" si="3"/>
        <v>1</v>
      </c>
      <c r="M81" s="91"/>
      <c r="N81" s="91"/>
    </row>
    <row r="82" spans="1:14" ht="14.5" customHeight="1" x14ac:dyDescent="0.25">
      <c r="A82" s="48" t="s">
        <v>356</v>
      </c>
      <c r="B82" s="48" t="s">
        <v>854</v>
      </c>
      <c r="C82" s="48" t="str">
        <f t="shared" si="1"/>
        <v xml:space="preserve">CA OSAKA </v>
      </c>
      <c r="D82" s="48" t="str">
        <f t="shared" si="2"/>
        <v xml:space="preserve">2518N/2519W </v>
      </c>
      <c r="E82" s="54" t="s">
        <v>569</v>
      </c>
      <c r="G82" s="72" t="s">
        <v>807</v>
      </c>
      <c r="I82" s="80" t="s">
        <v>501</v>
      </c>
      <c r="J82" s="91">
        <v>1</v>
      </c>
      <c r="K82" s="91">
        <v>2</v>
      </c>
      <c r="L82" s="91">
        <f t="shared" si="3"/>
        <v>2</v>
      </c>
      <c r="M82" s="91"/>
      <c r="N82" s="91"/>
    </row>
    <row r="83" spans="1:14" ht="14.5" customHeight="1" x14ac:dyDescent="0.25">
      <c r="A83" s="48" t="s">
        <v>356</v>
      </c>
      <c r="B83" s="48" t="s">
        <v>855</v>
      </c>
      <c r="C83" s="48" t="str">
        <f t="shared" si="1"/>
        <v xml:space="preserve">PRIDE PACIFIC </v>
      </c>
      <c r="D83" s="48" t="str">
        <f t="shared" si="2"/>
        <v>2521E/2523S</v>
      </c>
      <c r="E83" s="54" t="s">
        <v>587</v>
      </c>
      <c r="G83" s="72" t="s">
        <v>808</v>
      </c>
    </row>
    <row r="84" spans="1:14" ht="14.5" customHeight="1" x14ac:dyDescent="0.25">
      <c r="A84" s="48" t="s">
        <v>356</v>
      </c>
      <c r="B84" s="48" t="s">
        <v>856</v>
      </c>
      <c r="C84" s="48" t="str">
        <f t="shared" si="1"/>
        <v xml:space="preserve">PRIDE PACIFIC </v>
      </c>
      <c r="D84" s="48" t="str">
        <f t="shared" si="2"/>
        <v>2524N</v>
      </c>
      <c r="E84" s="54" t="s">
        <v>569</v>
      </c>
      <c r="G84" s="72" t="s">
        <v>809</v>
      </c>
    </row>
    <row r="85" spans="1:14" ht="14.5" customHeight="1" x14ac:dyDescent="0.25">
      <c r="A85" s="48" t="s">
        <v>356</v>
      </c>
      <c r="B85" s="48" t="s">
        <v>857</v>
      </c>
      <c r="C85" s="48" t="str">
        <f t="shared" si="1"/>
        <v xml:space="preserve">CA KOBE </v>
      </c>
      <c r="D85" s="48" t="str">
        <f t="shared" si="2"/>
        <v>2520S/N</v>
      </c>
      <c r="E85" s="54" t="s">
        <v>587</v>
      </c>
      <c r="F85" s="57" t="s">
        <v>447</v>
      </c>
      <c r="G85" s="72" t="s">
        <v>860</v>
      </c>
    </row>
    <row r="86" spans="1:14" ht="14.5" customHeight="1" x14ac:dyDescent="0.25">
      <c r="A86" s="48" t="s">
        <v>356</v>
      </c>
      <c r="B86" s="48" t="s">
        <v>859</v>
      </c>
      <c r="C86" s="48" t="str">
        <f t="shared" si="1"/>
        <v xml:space="preserve">CA OSAKA </v>
      </c>
      <c r="D86" s="48" t="str">
        <f t="shared" si="2"/>
        <v>2521S/N</v>
      </c>
      <c r="E86" s="54" t="s">
        <v>587</v>
      </c>
      <c r="F86" s="90"/>
      <c r="G86" s="72" t="s">
        <v>858</v>
      </c>
    </row>
    <row r="87" spans="1:14" ht="14.5" customHeight="1" x14ac:dyDescent="0.25">
      <c r="A87" s="48" t="s">
        <v>356</v>
      </c>
      <c r="B87" s="48" t="s">
        <v>862</v>
      </c>
      <c r="C87" s="48" t="str">
        <f t="shared" si="1"/>
        <v xml:space="preserve">CA NAGOYA </v>
      </c>
      <c r="D87" s="48" t="str">
        <f t="shared" si="2"/>
        <v>2537S/N</v>
      </c>
      <c r="E87" s="54" t="s">
        <v>587</v>
      </c>
      <c r="F87" s="90"/>
      <c r="G87" s="72" t="s">
        <v>861</v>
      </c>
    </row>
    <row r="88" spans="1:14" ht="14.5" customHeight="1" x14ac:dyDescent="0.25">
      <c r="A88" s="48" t="s">
        <v>356</v>
      </c>
      <c r="B88" s="48" t="s">
        <v>863</v>
      </c>
      <c r="C88" s="48" t="str">
        <f t="shared" si="1"/>
        <v xml:space="preserve">CA OSAKA </v>
      </c>
      <c r="D88" s="48" t="str">
        <f t="shared" si="2"/>
        <v>2520E/2521S</v>
      </c>
      <c r="E88" s="54" t="s">
        <v>569</v>
      </c>
      <c r="G88" s="72" t="s">
        <v>810</v>
      </c>
    </row>
    <row r="89" spans="1:14" ht="14.5" customHeight="1" x14ac:dyDescent="0.25">
      <c r="A89" s="48" t="s">
        <v>356</v>
      </c>
      <c r="B89" s="48" t="s">
        <v>864</v>
      </c>
      <c r="C89" s="48" t="str">
        <f t="shared" si="1"/>
        <v xml:space="preserve">PRIDE PACIFIC </v>
      </c>
      <c r="D89" s="48" t="str">
        <f t="shared" si="2"/>
        <v xml:space="preserve">2524N/2525W </v>
      </c>
      <c r="E89" s="54" t="s">
        <v>865</v>
      </c>
      <c r="G89" s="72" t="s">
        <v>868</v>
      </c>
    </row>
    <row r="90" spans="1:14" ht="14.5" customHeight="1" x14ac:dyDescent="0.25">
      <c r="A90" s="48" t="s">
        <v>356</v>
      </c>
      <c r="B90" s="48" t="s">
        <v>867</v>
      </c>
      <c r="C90" s="48" t="str">
        <f t="shared" si="1"/>
        <v xml:space="preserve">PRIDE PACIFIC </v>
      </c>
      <c r="D90" s="48" t="str">
        <f t="shared" si="2"/>
        <v>2525E/2526W from PRIDE PACIFIC V.2526E/2527W</v>
      </c>
      <c r="E90" s="54" t="s">
        <v>406</v>
      </c>
      <c r="G90" s="72" t="s">
        <v>866</v>
      </c>
    </row>
    <row r="91" spans="1:14" ht="14.5" customHeight="1" x14ac:dyDescent="0.25">
      <c r="A91" s="48" t="s">
        <v>356</v>
      </c>
      <c r="B91" s="48" t="s">
        <v>869</v>
      </c>
      <c r="C91" s="48" t="str">
        <f t="shared" si="1"/>
        <v xml:space="preserve">from CA OSAKA </v>
      </c>
      <c r="D91" s="48" t="str">
        <f t="shared" si="2"/>
        <v>2520E/2521S</v>
      </c>
      <c r="E91" s="54" t="s">
        <v>446</v>
      </c>
      <c r="G91" s="72" t="s">
        <v>811</v>
      </c>
    </row>
    <row r="92" spans="1:14" ht="14.5" customHeight="1" x14ac:dyDescent="0.25">
      <c r="A92" s="48" t="s">
        <v>356</v>
      </c>
      <c r="B92" s="48" t="s">
        <v>870</v>
      </c>
      <c r="C92" s="48" t="str">
        <f t="shared" si="1"/>
        <v xml:space="preserve">CA NAGOYA </v>
      </c>
      <c r="D92" s="48" t="str">
        <f t="shared" si="2"/>
        <v>2536E/2537S</v>
      </c>
      <c r="E92" s="54" t="s">
        <v>406</v>
      </c>
      <c r="G92" s="72" t="s">
        <v>812</v>
      </c>
    </row>
    <row r="93" spans="1:14" ht="14.5" customHeight="1" x14ac:dyDescent="0.25">
      <c r="A93" s="48" t="s">
        <v>356</v>
      </c>
      <c r="B93" s="48" t="s">
        <v>871</v>
      </c>
      <c r="C93" s="48" t="str">
        <f t="shared" si="1"/>
        <v xml:space="preserve">PRIDE PACIFIC </v>
      </c>
      <c r="D93" s="48" t="str">
        <f t="shared" si="2"/>
        <v>2524S/N</v>
      </c>
      <c r="E93" s="54" t="s">
        <v>891</v>
      </c>
      <c r="G93" s="72" t="s">
        <v>813</v>
      </c>
    </row>
    <row r="94" spans="1:14" ht="14.5" customHeight="1" x14ac:dyDescent="0.25">
      <c r="A94" s="48" t="s">
        <v>356</v>
      </c>
      <c r="B94" s="48" t="s">
        <v>872</v>
      </c>
      <c r="C94" s="48" t="str">
        <f t="shared" si="1"/>
        <v xml:space="preserve">CA KOBE </v>
      </c>
      <c r="D94" s="48" t="str">
        <f t="shared" si="2"/>
        <v>2520N/2521W</v>
      </c>
      <c r="E94" s="54" t="s">
        <v>414</v>
      </c>
      <c r="G94" s="72" t="s">
        <v>873</v>
      </c>
    </row>
    <row r="95" spans="1:14" ht="14.5" customHeight="1" x14ac:dyDescent="0.25">
      <c r="A95" s="48" t="s">
        <v>356</v>
      </c>
      <c r="B95" s="48" t="s">
        <v>875</v>
      </c>
      <c r="C95" s="48" t="str">
        <f t="shared" si="1"/>
        <v xml:space="preserve">from CA KOBE </v>
      </c>
      <c r="D95" s="48" t="str">
        <f t="shared" si="2"/>
        <v>2521E/2522S</v>
      </c>
      <c r="E95" s="54" t="s">
        <v>406</v>
      </c>
      <c r="G95" s="72" t="s">
        <v>874</v>
      </c>
    </row>
    <row r="96" spans="1:14" ht="14.5" customHeight="1" x14ac:dyDescent="0.25">
      <c r="A96" s="48" t="s">
        <v>356</v>
      </c>
      <c r="B96" s="48" t="s">
        <v>876</v>
      </c>
      <c r="C96" s="48" t="str">
        <f t="shared" si="1"/>
        <v xml:space="preserve">CA OSAKA </v>
      </c>
      <c r="D96" s="48" t="str">
        <f t="shared" si="2"/>
        <v>2521N/2522W</v>
      </c>
      <c r="E96" s="54" t="s">
        <v>569</v>
      </c>
      <c r="G96" s="72" t="s">
        <v>814</v>
      </c>
    </row>
    <row r="97" spans="1:7" ht="14.5" customHeight="1" x14ac:dyDescent="0.25">
      <c r="A97" s="48" t="s">
        <v>356</v>
      </c>
      <c r="B97" s="48" t="s">
        <v>877</v>
      </c>
      <c r="C97" s="48" t="str">
        <f t="shared" si="1"/>
        <v xml:space="preserve">CA OSAKA </v>
      </c>
      <c r="D97" s="48" t="str">
        <f t="shared" si="2"/>
        <v>2523N/2524W</v>
      </c>
      <c r="E97" s="54" t="s">
        <v>569</v>
      </c>
      <c r="G97" s="72" t="s">
        <v>815</v>
      </c>
    </row>
    <row r="98" spans="1:7" ht="14.5" customHeight="1" x14ac:dyDescent="0.25">
      <c r="A98" s="48" t="s">
        <v>356</v>
      </c>
      <c r="B98" s="48" t="s">
        <v>610</v>
      </c>
      <c r="C98" s="48" t="str">
        <f t="shared" si="1"/>
        <v xml:space="preserve">CA KOBE </v>
      </c>
      <c r="D98" s="48" t="str">
        <f t="shared" si="2"/>
        <v>2526S/N</v>
      </c>
      <c r="E98" s="54" t="s">
        <v>569</v>
      </c>
      <c r="G98" s="72" t="s">
        <v>878</v>
      </c>
    </row>
    <row r="99" spans="1:7" ht="14.5" customHeight="1" x14ac:dyDescent="0.25">
      <c r="A99" s="48" t="s">
        <v>356</v>
      </c>
      <c r="B99" s="48" t="s">
        <v>880</v>
      </c>
      <c r="C99" s="48" t="str">
        <f t="shared" si="1"/>
        <v xml:space="preserve">CA KOBE </v>
      </c>
      <c r="D99" s="48" t="str">
        <f t="shared" si="2"/>
        <v xml:space="preserve">2527S/N </v>
      </c>
      <c r="E99" s="54" t="s">
        <v>569</v>
      </c>
      <c r="G99" s="72" t="s">
        <v>879</v>
      </c>
    </row>
    <row r="100" spans="1:7" ht="14.5" customHeight="1" x14ac:dyDescent="0.25">
      <c r="A100" s="48" t="s">
        <v>356</v>
      </c>
      <c r="B100" s="48" t="s">
        <v>515</v>
      </c>
      <c r="C100" s="48" t="str">
        <f>B100</f>
        <v xml:space="preserve">LI DA WANG </v>
      </c>
      <c r="D100" s="48" t="s">
        <v>887</v>
      </c>
      <c r="E100" s="54" t="s">
        <v>587</v>
      </c>
      <c r="G100" s="72" t="s">
        <v>886</v>
      </c>
    </row>
    <row r="101" spans="1:7" ht="14.5" customHeight="1" x14ac:dyDescent="0.25">
      <c r="A101" s="48" t="s">
        <v>356</v>
      </c>
      <c r="B101" s="48" t="s">
        <v>607</v>
      </c>
      <c r="C101" s="48" t="str">
        <f t="shared" ref="C101:C118" si="4">LEFT(B101,FIND("V.",B101)-1)</f>
        <v xml:space="preserve">CA KOBE </v>
      </c>
      <c r="D101" s="48" t="str">
        <f t="shared" ref="D101:D118" si="5">RIGHT(B101,LEN(B101)-FIND("V.",B101)-1)</f>
        <v>2527S/N</v>
      </c>
      <c r="E101" s="54" t="s">
        <v>569</v>
      </c>
      <c r="G101" s="72" t="s">
        <v>881</v>
      </c>
    </row>
    <row r="102" spans="1:7" ht="14.5" customHeight="1" x14ac:dyDescent="0.25">
      <c r="A102" s="48" t="s">
        <v>356</v>
      </c>
      <c r="B102" s="48" t="s">
        <v>608</v>
      </c>
      <c r="C102" s="48" t="str">
        <f t="shared" si="4"/>
        <v xml:space="preserve">LI DA WANG </v>
      </c>
      <c r="D102" s="48" t="str">
        <f t="shared" si="5"/>
        <v>2545N/2546S</v>
      </c>
      <c r="E102" s="54" t="s">
        <v>649</v>
      </c>
      <c r="G102" s="72" t="s">
        <v>882</v>
      </c>
    </row>
    <row r="103" spans="1:7" ht="14.5" customHeight="1" x14ac:dyDescent="0.25">
      <c r="A103" s="48" t="s">
        <v>356</v>
      </c>
      <c r="B103" s="48" t="s">
        <v>610</v>
      </c>
      <c r="C103" s="48" t="str">
        <f t="shared" si="4"/>
        <v xml:space="preserve">CA KOBE </v>
      </c>
      <c r="D103" s="48" t="str">
        <f t="shared" si="5"/>
        <v>2526S/N</v>
      </c>
      <c r="E103" s="54" t="s">
        <v>569</v>
      </c>
      <c r="G103" s="72" t="s">
        <v>883</v>
      </c>
    </row>
    <row r="104" spans="1:7" ht="14.5" customHeight="1" x14ac:dyDescent="0.25">
      <c r="A104" s="48" t="s">
        <v>356</v>
      </c>
      <c r="B104" s="48" t="s">
        <v>611</v>
      </c>
      <c r="C104" s="48" t="str">
        <f t="shared" si="4"/>
        <v xml:space="preserve">HOPE C </v>
      </c>
      <c r="D104" s="48" t="str">
        <f t="shared" si="5"/>
        <v>2547S/N</v>
      </c>
      <c r="E104" s="54" t="s">
        <v>587</v>
      </c>
      <c r="G104" s="72" t="s">
        <v>884</v>
      </c>
    </row>
    <row r="105" spans="1:7" ht="14.5" customHeight="1" x14ac:dyDescent="0.25">
      <c r="A105" s="48" t="s">
        <v>356</v>
      </c>
      <c r="B105" s="48" t="s">
        <v>885</v>
      </c>
      <c r="C105" s="48" t="str">
        <f t="shared" si="4"/>
        <v xml:space="preserve">CA OSAKA </v>
      </c>
      <c r="D105" s="48" t="str">
        <f t="shared" si="5"/>
        <v>2525N/2526W</v>
      </c>
      <c r="E105" s="54" t="s">
        <v>569</v>
      </c>
      <c r="G105" s="72" t="s">
        <v>816</v>
      </c>
    </row>
    <row r="106" spans="1:7" ht="14.5" customHeight="1" x14ac:dyDescent="0.25">
      <c r="A106" s="48" t="s">
        <v>356</v>
      </c>
      <c r="B106" s="48" t="s">
        <v>616</v>
      </c>
      <c r="C106" s="48" t="str">
        <f t="shared" si="4"/>
        <v xml:space="preserve">HOPE C </v>
      </c>
      <c r="D106" s="48" t="str">
        <f t="shared" si="5"/>
        <v>2547N/2548S</v>
      </c>
      <c r="E106" s="54" t="s">
        <v>569</v>
      </c>
      <c r="G106" s="72" t="s">
        <v>888</v>
      </c>
    </row>
    <row r="107" spans="1:7" ht="14.5" customHeight="1" x14ac:dyDescent="0.25">
      <c r="A107" s="48" t="s">
        <v>356</v>
      </c>
      <c r="B107" s="48" t="s">
        <v>617</v>
      </c>
      <c r="C107" s="48" t="str">
        <f t="shared" si="4"/>
        <v xml:space="preserve">HOPE C </v>
      </c>
      <c r="D107" s="48" t="str">
        <f t="shared" si="5"/>
        <v>2549N</v>
      </c>
      <c r="E107" s="54" t="s">
        <v>569</v>
      </c>
      <c r="G107" s="72" t="s">
        <v>889</v>
      </c>
    </row>
    <row r="108" spans="1:7" ht="14.5" customHeight="1" x14ac:dyDescent="0.25">
      <c r="A108" s="48" t="s">
        <v>356</v>
      </c>
      <c r="B108" s="48" t="s">
        <v>885</v>
      </c>
      <c r="C108" s="48" t="str">
        <f t="shared" si="4"/>
        <v xml:space="preserve">CA OSAKA </v>
      </c>
      <c r="D108" s="48" t="str">
        <f t="shared" si="5"/>
        <v>2525N/2526W</v>
      </c>
      <c r="E108" s="54" t="s">
        <v>414</v>
      </c>
      <c r="G108" s="72" t="s">
        <v>816</v>
      </c>
    </row>
    <row r="109" spans="1:7" ht="14.5" customHeight="1" x14ac:dyDescent="0.25">
      <c r="A109" s="48" t="s">
        <v>356</v>
      </c>
      <c r="B109" s="48" t="s">
        <v>890</v>
      </c>
      <c r="C109" s="48" t="str">
        <f t="shared" si="4"/>
        <v xml:space="preserve">HOPE C </v>
      </c>
      <c r="D109" s="48" t="str">
        <f t="shared" si="5"/>
        <v>2547N/2548S、V.2548N/2549S</v>
      </c>
      <c r="E109" s="54" t="s">
        <v>649</v>
      </c>
      <c r="G109" s="72" t="s">
        <v>817</v>
      </c>
    </row>
    <row r="110" spans="1:7" ht="14.5" customHeight="1" x14ac:dyDescent="0.25">
      <c r="A110" s="48" t="s">
        <v>356</v>
      </c>
      <c r="B110" s="48" t="s">
        <v>618</v>
      </c>
      <c r="C110" s="48" t="str">
        <f t="shared" si="4"/>
        <v xml:space="preserve">LI DA WANG </v>
      </c>
      <c r="D110" s="48" t="str">
        <f t="shared" si="5"/>
        <v>2546N/2547S</v>
      </c>
      <c r="E110" s="54" t="s">
        <v>569</v>
      </c>
      <c r="G110" s="72" t="s">
        <v>562</v>
      </c>
    </row>
    <row r="111" spans="1:7" ht="14.5" customHeight="1" x14ac:dyDescent="0.25">
      <c r="A111" s="48" t="s">
        <v>356</v>
      </c>
      <c r="B111" s="48" t="s">
        <v>893</v>
      </c>
      <c r="C111" s="48" t="str">
        <f t="shared" si="4"/>
        <v xml:space="preserve">HOPE C </v>
      </c>
      <c r="D111" s="48" t="str">
        <f t="shared" si="5"/>
        <v>2550S/N</v>
      </c>
      <c r="E111" s="54" t="s">
        <v>569</v>
      </c>
      <c r="G111" s="72" t="s">
        <v>894</v>
      </c>
    </row>
    <row r="112" spans="1:7" ht="14.5" customHeight="1" x14ac:dyDescent="0.25">
      <c r="A112" s="48" t="s">
        <v>356</v>
      </c>
      <c r="B112" s="48" t="s">
        <v>896</v>
      </c>
      <c r="C112" s="48" t="str">
        <f t="shared" si="4"/>
        <v xml:space="preserve">LI DA WANG </v>
      </c>
      <c r="D112" s="48" t="str">
        <f t="shared" si="5"/>
        <v>2547N/2548S/2548N</v>
      </c>
      <c r="E112" s="54" t="s">
        <v>414</v>
      </c>
      <c r="G112" s="72" t="s">
        <v>895</v>
      </c>
    </row>
    <row r="113" spans="1:7" ht="14.5" customHeight="1" x14ac:dyDescent="0.25">
      <c r="A113" s="48" t="s">
        <v>356</v>
      </c>
      <c r="B113" s="48" t="s">
        <v>617</v>
      </c>
      <c r="C113" s="48" t="str">
        <f t="shared" si="4"/>
        <v xml:space="preserve">HOPE C </v>
      </c>
      <c r="D113" s="48" t="str">
        <f t="shared" si="5"/>
        <v>2549N</v>
      </c>
      <c r="E113" s="54" t="s">
        <v>569</v>
      </c>
      <c r="G113" s="72" t="s">
        <v>818</v>
      </c>
    </row>
    <row r="114" spans="1:7" ht="14.5" customHeight="1" x14ac:dyDescent="0.25">
      <c r="A114" s="48" t="s">
        <v>356</v>
      </c>
      <c r="B114" s="48" t="s">
        <v>702</v>
      </c>
      <c r="C114" s="48" t="str">
        <f t="shared" si="4"/>
        <v xml:space="preserve">LI DA WANG </v>
      </c>
      <c r="D114" s="48" t="str">
        <f t="shared" si="5"/>
        <v>2548N/2549S</v>
      </c>
      <c r="E114" s="54" t="s">
        <v>597</v>
      </c>
      <c r="G114" s="72" t="s">
        <v>819</v>
      </c>
    </row>
    <row r="115" spans="1:7" ht="14.5" customHeight="1" x14ac:dyDescent="0.25">
      <c r="A115" s="48" t="s">
        <v>356</v>
      </c>
      <c r="B115" s="48" t="s">
        <v>897</v>
      </c>
      <c r="C115" s="48" t="str">
        <f t="shared" si="4"/>
        <v xml:space="preserve">HOPE C </v>
      </c>
      <c r="D115" s="48" t="str">
        <f t="shared" si="5"/>
        <v>2549N/2550W</v>
      </c>
      <c r="E115" s="54" t="s">
        <v>898</v>
      </c>
      <c r="G115" s="72" t="s">
        <v>899</v>
      </c>
    </row>
    <row r="116" spans="1:7" ht="14.5" customHeight="1" x14ac:dyDescent="0.25">
      <c r="A116" s="48" t="s">
        <v>356</v>
      </c>
      <c r="B116" s="48" t="s">
        <v>701</v>
      </c>
      <c r="C116" s="48" t="str">
        <f t="shared" si="4"/>
        <v xml:space="preserve">HOPE C </v>
      </c>
      <c r="D116" s="48" t="str">
        <f t="shared" si="5"/>
        <v>2550E/2551S</v>
      </c>
      <c r="E116" s="54" t="s">
        <v>446</v>
      </c>
      <c r="G116" s="72" t="s">
        <v>900</v>
      </c>
    </row>
    <row r="117" spans="1:7" ht="14.5" customHeight="1" x14ac:dyDescent="0.25">
      <c r="A117" s="48" t="s">
        <v>356</v>
      </c>
      <c r="B117" s="48" t="s">
        <v>901</v>
      </c>
      <c r="C117" s="48" t="str">
        <f t="shared" si="4"/>
        <v xml:space="preserve">LI DA WANG </v>
      </c>
      <c r="D117" s="48" t="str">
        <f t="shared" si="5"/>
        <v>2547N/2548S</v>
      </c>
      <c r="E117" s="54" t="s">
        <v>569</v>
      </c>
      <c r="F117" s="54" t="s">
        <v>840</v>
      </c>
      <c r="G117" s="72" t="s">
        <v>820</v>
      </c>
    </row>
    <row r="118" spans="1:7" ht="14.5" customHeight="1" x14ac:dyDescent="0.25">
      <c r="A118" s="48" t="s">
        <v>356</v>
      </c>
      <c r="B118" s="48" t="s">
        <v>701</v>
      </c>
      <c r="C118" s="48" t="str">
        <f t="shared" si="4"/>
        <v xml:space="preserve">HOPE C </v>
      </c>
      <c r="D118" s="48" t="str">
        <f t="shared" si="5"/>
        <v>2550E/2551S</v>
      </c>
      <c r="E118" s="54" t="s">
        <v>569</v>
      </c>
      <c r="G118" s="72" t="s">
        <v>821</v>
      </c>
    </row>
    <row r="119" spans="1:7" ht="14.5" customHeight="1" x14ac:dyDescent="0.25">
      <c r="A119" s="48" t="s">
        <v>356</v>
      </c>
      <c r="B119" s="48" t="s">
        <v>515</v>
      </c>
      <c r="C119" s="48" t="str">
        <f>B119</f>
        <v xml:space="preserve">LI DA WANG </v>
      </c>
      <c r="D119" s="48" t="s">
        <v>504</v>
      </c>
      <c r="E119" s="54" t="s">
        <v>569</v>
      </c>
      <c r="G119" s="72" t="s">
        <v>902</v>
      </c>
    </row>
    <row r="120" spans="1:7" ht="14.5" customHeight="1" x14ac:dyDescent="0.25">
      <c r="A120" s="48" t="s">
        <v>356</v>
      </c>
      <c r="B120" s="48" t="s">
        <v>904</v>
      </c>
      <c r="C120" s="48" t="str">
        <f t="shared" ref="C120:C126" si="6">LEFT(B120,FIND("V.",B120)-1)</f>
        <v xml:space="preserve">from HOPE C </v>
      </c>
      <c r="D120" s="48" t="str">
        <f t="shared" ref="D120:D126" si="7">RIGHT(B120,LEN(B120)-FIND("V.",B120)-1)</f>
        <v>2551N/2601S</v>
      </c>
      <c r="E120" s="54" t="s">
        <v>569</v>
      </c>
      <c r="G120" s="72" t="s">
        <v>903</v>
      </c>
    </row>
    <row r="121" spans="1:7" ht="14.5" customHeight="1" x14ac:dyDescent="0.25">
      <c r="A121" s="48" t="s">
        <v>356</v>
      </c>
      <c r="B121" s="48" t="s">
        <v>905</v>
      </c>
      <c r="C121" s="48" t="str">
        <f t="shared" si="6"/>
        <v xml:space="preserve">CA OSAKA </v>
      </c>
      <c r="D121" s="48" t="str">
        <f t="shared" si="7"/>
        <v>2528E</v>
      </c>
      <c r="E121" s="54" t="s">
        <v>587</v>
      </c>
      <c r="G121" s="72" t="s">
        <v>907</v>
      </c>
    </row>
    <row r="122" spans="1:7" ht="14.5" customHeight="1" x14ac:dyDescent="0.25">
      <c r="A122" s="48" t="s">
        <v>356</v>
      </c>
      <c r="B122" s="48" t="s">
        <v>906</v>
      </c>
      <c r="C122" s="48" t="str">
        <f t="shared" si="6"/>
        <v xml:space="preserve">CA OSAKA </v>
      </c>
      <c r="D122" s="48" t="str">
        <f t="shared" si="7"/>
        <v>2601S/N</v>
      </c>
      <c r="E122" s="54" t="s">
        <v>569</v>
      </c>
      <c r="G122" s="72" t="s">
        <v>908</v>
      </c>
    </row>
    <row r="123" spans="1:7" ht="14.5" customHeight="1" x14ac:dyDescent="0.25">
      <c r="A123" s="48" t="s">
        <v>356</v>
      </c>
      <c r="B123" s="48" t="s">
        <v>701</v>
      </c>
      <c r="C123" s="48" t="str">
        <f t="shared" si="6"/>
        <v xml:space="preserve">HOPE C </v>
      </c>
      <c r="D123" s="48" t="str">
        <f t="shared" si="7"/>
        <v>2550E/2551S</v>
      </c>
      <c r="E123" s="54" t="s">
        <v>569</v>
      </c>
      <c r="G123" s="72" t="s">
        <v>823</v>
      </c>
    </row>
    <row r="124" spans="1:7" ht="14.5" customHeight="1" x14ac:dyDescent="0.25">
      <c r="A124" s="48" t="s">
        <v>356</v>
      </c>
      <c r="B124" s="48" t="s">
        <v>701</v>
      </c>
      <c r="C124" s="48" t="str">
        <f t="shared" si="6"/>
        <v xml:space="preserve">HOPE C </v>
      </c>
      <c r="D124" s="48" t="str">
        <f t="shared" si="7"/>
        <v>2550E/2551S</v>
      </c>
      <c r="E124" s="54" t="s">
        <v>414</v>
      </c>
      <c r="G124" s="72" t="s">
        <v>824</v>
      </c>
    </row>
    <row r="125" spans="1:7" ht="14.5" customHeight="1" x14ac:dyDescent="0.25">
      <c r="A125" s="48" t="s">
        <v>356</v>
      </c>
      <c r="B125" s="48" t="s">
        <v>702</v>
      </c>
      <c r="C125" s="48" t="str">
        <f t="shared" si="6"/>
        <v xml:space="preserve">LI DA WANG </v>
      </c>
      <c r="D125" s="48" t="str">
        <f t="shared" si="7"/>
        <v>2548N/2549S</v>
      </c>
      <c r="E125" s="54" t="s">
        <v>650</v>
      </c>
      <c r="G125" s="72" t="s">
        <v>825</v>
      </c>
    </row>
    <row r="126" spans="1:7" ht="14.5" customHeight="1" x14ac:dyDescent="0.25">
      <c r="A126" s="48" t="s">
        <v>356</v>
      </c>
      <c r="B126" s="48" t="s">
        <v>701</v>
      </c>
      <c r="C126" s="48" t="str">
        <f t="shared" si="6"/>
        <v xml:space="preserve">HOPE C </v>
      </c>
      <c r="D126" s="48" t="str">
        <f t="shared" si="7"/>
        <v>2550E/2551S</v>
      </c>
      <c r="E126" s="54" t="s">
        <v>414</v>
      </c>
      <c r="G126" s="72" t="s">
        <v>824</v>
      </c>
    </row>
    <row r="127" spans="1:7" ht="14.5" customHeight="1" x14ac:dyDescent="0.25">
      <c r="A127" s="48" t="s">
        <v>298</v>
      </c>
      <c r="B127" s="48" t="s">
        <v>448</v>
      </c>
      <c r="C127" s="48" t="str">
        <f t="shared" ref="C127:C130" si="8">B127</f>
        <v>ASL QINGDAO</v>
      </c>
      <c r="D127" s="48" t="s">
        <v>367</v>
      </c>
      <c r="E127" s="54" t="s">
        <v>449</v>
      </c>
      <c r="G127" s="72" t="s">
        <v>909</v>
      </c>
    </row>
    <row r="128" spans="1:7" ht="14.5" customHeight="1" x14ac:dyDescent="0.25">
      <c r="A128" s="50" t="s">
        <v>298</v>
      </c>
      <c r="B128" s="50" t="s">
        <v>448</v>
      </c>
      <c r="C128" s="48" t="str">
        <f t="shared" si="8"/>
        <v>ASL QINGDAO</v>
      </c>
      <c r="D128" s="50" t="s">
        <v>368</v>
      </c>
      <c r="E128" s="75" t="s">
        <v>449</v>
      </c>
      <c r="F128" s="56" t="s">
        <v>436</v>
      </c>
      <c r="G128" s="72" t="s">
        <v>910</v>
      </c>
    </row>
    <row r="129" spans="1:7" ht="14.5" customHeight="1" x14ac:dyDescent="0.25">
      <c r="A129" s="48" t="s">
        <v>298</v>
      </c>
      <c r="B129" s="48" t="s">
        <v>448</v>
      </c>
      <c r="C129" s="48" t="str">
        <f t="shared" si="8"/>
        <v>ASL QINGDAO</v>
      </c>
      <c r="D129" s="48" t="s">
        <v>358</v>
      </c>
      <c r="E129" s="54" t="s">
        <v>449</v>
      </c>
      <c r="G129" s="72" t="s">
        <v>911</v>
      </c>
    </row>
    <row r="130" spans="1:7" ht="14.5" customHeight="1" x14ac:dyDescent="0.25">
      <c r="A130" s="48" t="s">
        <v>298</v>
      </c>
      <c r="B130" s="48" t="s">
        <v>448</v>
      </c>
      <c r="C130" s="48" t="str">
        <f t="shared" si="8"/>
        <v>ASL QINGDAO</v>
      </c>
      <c r="D130" s="48" t="s">
        <v>450</v>
      </c>
      <c r="E130" s="54" t="s">
        <v>449</v>
      </c>
      <c r="G130" s="72" t="s">
        <v>912</v>
      </c>
    </row>
    <row r="131" spans="1:7" ht="14.5" customHeight="1" x14ac:dyDescent="0.25">
      <c r="A131" s="48" t="s">
        <v>298</v>
      </c>
      <c r="B131" s="48" t="s">
        <v>922</v>
      </c>
      <c r="C131" s="48" t="str">
        <f t="shared" ref="C131" si="9">LEFT(B131,FIND("V.",B131)-1)</f>
        <v xml:space="preserve">ASL HONGKONG </v>
      </c>
      <c r="D131" s="48" t="str">
        <f>RIGHT(B131,LEN(B131)-FIND("V.",B131)-1)</f>
        <v>2536S/N</v>
      </c>
      <c r="E131" s="54" t="s">
        <v>587</v>
      </c>
      <c r="G131" s="72" t="s">
        <v>921</v>
      </c>
    </row>
    <row r="132" spans="1:7" ht="14.5" customHeight="1" x14ac:dyDescent="0.25">
      <c r="A132" s="48" t="s">
        <v>298</v>
      </c>
      <c r="B132" s="48" t="s">
        <v>451</v>
      </c>
      <c r="C132" s="48" t="str">
        <f>B132</f>
        <v>CA MANILA</v>
      </c>
      <c r="D132" s="48" t="s">
        <v>452</v>
      </c>
      <c r="E132" s="51" t="s">
        <v>923</v>
      </c>
      <c r="G132" s="72" t="s">
        <v>920</v>
      </c>
    </row>
    <row r="133" spans="1:7" ht="14.5" customHeight="1" x14ac:dyDescent="0.25">
      <c r="A133" s="48" t="s">
        <v>298</v>
      </c>
      <c r="B133" s="48" t="s">
        <v>917</v>
      </c>
      <c r="C133" s="48" t="str">
        <f t="shared" ref="C133:C139" si="10">LEFT(B133,FIND("V.",B133)-1)</f>
        <v xml:space="preserve">ASL QINGDAO </v>
      </c>
      <c r="D133" s="48" t="str">
        <f t="shared" ref="D133:D139" si="11">RIGHT(B133,LEN(B133)-FIND("V.",B133)-1)</f>
        <v>2511S/N</v>
      </c>
      <c r="E133" s="54" t="s">
        <v>569</v>
      </c>
      <c r="G133" s="72" t="s">
        <v>916</v>
      </c>
    </row>
    <row r="134" spans="1:7" ht="14.5" customHeight="1" x14ac:dyDescent="0.25">
      <c r="A134" s="48" t="s">
        <v>298</v>
      </c>
      <c r="B134" s="48" t="s">
        <v>918</v>
      </c>
      <c r="C134" s="48" t="str">
        <f t="shared" si="10"/>
        <v xml:space="preserve">ASL QINGDAO </v>
      </c>
      <c r="D134" s="48" t="str">
        <f t="shared" si="11"/>
        <v xml:space="preserve">2511S/N </v>
      </c>
      <c r="E134" s="54" t="s">
        <v>919</v>
      </c>
      <c r="G134" s="72" t="s">
        <v>913</v>
      </c>
    </row>
    <row r="135" spans="1:7" ht="14.5" customHeight="1" x14ac:dyDescent="0.25">
      <c r="A135" s="48" t="s">
        <v>298</v>
      </c>
      <c r="B135" s="48" t="s">
        <v>925</v>
      </c>
      <c r="C135" s="48" t="str">
        <f t="shared" si="10"/>
        <v xml:space="preserve">ASL HONG KONG </v>
      </c>
      <c r="D135" s="48" t="str">
        <f t="shared" si="11"/>
        <v>2537N/2538S</v>
      </c>
      <c r="E135" s="54" t="s">
        <v>449</v>
      </c>
      <c r="G135" s="72" t="s">
        <v>914</v>
      </c>
    </row>
    <row r="136" spans="1:7" ht="14.5" customHeight="1" x14ac:dyDescent="0.25">
      <c r="A136" s="48" t="s">
        <v>298</v>
      </c>
      <c r="B136" s="48" t="s">
        <v>926</v>
      </c>
      <c r="C136" s="48" t="str">
        <f t="shared" si="10"/>
        <v xml:space="preserve">ASL HONG KONG </v>
      </c>
      <c r="D136" s="48" t="str">
        <f t="shared" si="11"/>
        <v xml:space="preserve">2538N </v>
      </c>
      <c r="E136" s="54" t="s">
        <v>614</v>
      </c>
      <c r="G136" s="72" t="s">
        <v>924</v>
      </c>
    </row>
    <row r="137" spans="1:7" ht="14.5" customHeight="1" x14ac:dyDescent="0.25">
      <c r="A137" s="48" t="s">
        <v>298</v>
      </c>
      <c r="B137" s="48" t="s">
        <v>928</v>
      </c>
      <c r="C137" s="48" t="str">
        <f t="shared" si="10"/>
        <v xml:space="preserve">ASL QINGDAO </v>
      </c>
      <c r="D137" s="48" t="str">
        <f t="shared" si="11"/>
        <v>2516S/N</v>
      </c>
      <c r="E137" s="54" t="s">
        <v>569</v>
      </c>
      <c r="G137" s="72" t="s">
        <v>927</v>
      </c>
    </row>
    <row r="138" spans="1:7" ht="14.5" customHeight="1" x14ac:dyDescent="0.25">
      <c r="A138" s="48" t="s">
        <v>298</v>
      </c>
      <c r="B138" s="48" t="s">
        <v>930</v>
      </c>
      <c r="C138" s="48" t="str">
        <f t="shared" si="10"/>
        <v xml:space="preserve">CA MANILA </v>
      </c>
      <c r="D138" s="48" t="str">
        <f t="shared" si="11"/>
        <v>2548S/N</v>
      </c>
      <c r="E138" s="54" t="s">
        <v>569</v>
      </c>
      <c r="G138" s="72" t="s">
        <v>929</v>
      </c>
    </row>
    <row r="139" spans="1:7" ht="14.5" customHeight="1" x14ac:dyDescent="0.25">
      <c r="A139" s="48" t="s">
        <v>298</v>
      </c>
      <c r="B139" s="48" t="s">
        <v>931</v>
      </c>
      <c r="C139" s="48" t="str">
        <f t="shared" si="10"/>
        <v xml:space="preserve">CA MANILA </v>
      </c>
      <c r="D139" s="48" t="str">
        <f t="shared" si="11"/>
        <v>2548N/2549S</v>
      </c>
      <c r="E139" s="54" t="s">
        <v>414</v>
      </c>
      <c r="G139" s="72" t="s">
        <v>915</v>
      </c>
    </row>
    <row r="140" spans="1:7" ht="14.5" customHeight="1" x14ac:dyDescent="0.25">
      <c r="A140" s="48" t="s">
        <v>298</v>
      </c>
      <c r="B140" s="48" t="s">
        <v>932</v>
      </c>
      <c r="C140" s="48" t="str">
        <f>B140</f>
        <v>CA MANILA 2549S</v>
      </c>
      <c r="D140" s="48"/>
      <c r="E140" s="54" t="s">
        <v>569</v>
      </c>
      <c r="G140" s="72" t="s">
        <v>933</v>
      </c>
    </row>
    <row r="141" spans="1:7" ht="14.5" customHeight="1" x14ac:dyDescent="0.25">
      <c r="A141" s="48" t="s">
        <v>301</v>
      </c>
      <c r="B141" s="48" t="s">
        <v>943</v>
      </c>
      <c r="C141" s="48" t="str">
        <f t="shared" ref="C141" si="12">LEFT(B141,FIND("V.",B141)-1)</f>
        <v xml:space="preserve">CA SAIGON </v>
      </c>
      <c r="D141" s="48" t="str">
        <f>RIGHT(B141,LEN(B141)-FIND("V.",B141)-1)</f>
        <v>2512S/N</v>
      </c>
      <c r="E141" s="54" t="s">
        <v>455</v>
      </c>
      <c r="G141" s="72" t="s">
        <v>934</v>
      </c>
    </row>
    <row r="142" spans="1:7" ht="14.5" customHeight="1" x14ac:dyDescent="0.25">
      <c r="A142" s="48" t="s">
        <v>301</v>
      </c>
      <c r="B142" s="48" t="s">
        <v>6</v>
      </c>
      <c r="C142" s="48" t="str">
        <f>B142</f>
        <v>CA SAIGON</v>
      </c>
      <c r="D142" s="48" t="s">
        <v>285</v>
      </c>
      <c r="E142" s="54" t="s">
        <v>455</v>
      </c>
      <c r="G142" s="72" t="s">
        <v>944</v>
      </c>
    </row>
    <row r="143" spans="1:7" ht="14.5" customHeight="1" x14ac:dyDescent="0.25">
      <c r="A143" s="48" t="s">
        <v>301</v>
      </c>
      <c r="B143" s="48" t="s">
        <v>943</v>
      </c>
      <c r="C143" s="48" t="str">
        <f t="shared" ref="C143" si="13">LEFT(B143,FIND("V.",B143)-1)</f>
        <v xml:space="preserve">CA SAIGON </v>
      </c>
      <c r="D143" s="48" t="str">
        <f>RIGHT(B143,LEN(B143)-FIND("V.",B143)-1)</f>
        <v>2512S/N</v>
      </c>
      <c r="E143" s="54" t="s">
        <v>946</v>
      </c>
      <c r="G143" s="72" t="s">
        <v>945</v>
      </c>
    </row>
    <row r="144" spans="1:7" ht="14.5" customHeight="1" x14ac:dyDescent="0.25">
      <c r="A144" s="48" t="s">
        <v>301</v>
      </c>
      <c r="B144" s="48" t="s">
        <v>456</v>
      </c>
      <c r="C144" s="48" t="str">
        <f>B144</f>
        <v>CA SAIGO</v>
      </c>
      <c r="D144" s="48" t="s">
        <v>457</v>
      </c>
      <c r="E144" s="54" t="s">
        <v>948</v>
      </c>
      <c r="G144" s="72" t="s">
        <v>947</v>
      </c>
    </row>
    <row r="145" spans="1:7" ht="14.5" customHeight="1" x14ac:dyDescent="0.25">
      <c r="A145" s="48" t="s">
        <v>301</v>
      </c>
      <c r="B145" s="48" t="s">
        <v>949</v>
      </c>
      <c r="C145" s="48" t="str">
        <f t="shared" ref="C145:C149" si="14">LEFT(B145,FIND("V.",B145)-1)</f>
        <v xml:space="preserve">CA SAIGON </v>
      </c>
      <c r="D145" s="48" t="str">
        <f>RIGHT(B145,LEN(B145)-FIND("V.",B145)-1)</f>
        <v>2515S/N</v>
      </c>
      <c r="E145" s="54" t="s">
        <v>950</v>
      </c>
      <c r="G145" s="72" t="s">
        <v>935</v>
      </c>
    </row>
    <row r="146" spans="1:7" ht="14.5" customHeight="1" x14ac:dyDescent="0.25">
      <c r="A146" s="48" t="s">
        <v>301</v>
      </c>
      <c r="B146" s="48" t="s">
        <v>949</v>
      </c>
      <c r="C146" s="48" t="str">
        <f t="shared" si="14"/>
        <v xml:space="preserve">CA SAIGON </v>
      </c>
      <c r="D146" s="48" t="str">
        <f>RIGHT(B146,LEN(B146)-FIND("V.",B146)-1)</f>
        <v>2515S/N</v>
      </c>
      <c r="E146" s="54" t="s">
        <v>946</v>
      </c>
      <c r="G146" s="72" t="s">
        <v>936</v>
      </c>
    </row>
    <row r="147" spans="1:7" ht="14.5" customHeight="1" x14ac:dyDescent="0.25">
      <c r="A147" s="48" t="s">
        <v>301</v>
      </c>
      <c r="B147" s="48" t="s">
        <v>951</v>
      </c>
      <c r="C147" s="48" t="str">
        <f t="shared" si="14"/>
        <v xml:space="preserve">CA SAIGON </v>
      </c>
      <c r="D147" s="48" t="str">
        <f>RIGHT(B147,LEN(B147)-FIND("V.",B147)-1)</f>
        <v>2514S/N</v>
      </c>
      <c r="E147" s="54" t="s">
        <v>952</v>
      </c>
      <c r="G147" s="72" t="s">
        <v>954</v>
      </c>
    </row>
    <row r="148" spans="1:7" ht="14.5" customHeight="1" x14ac:dyDescent="0.25">
      <c r="A148" s="48" t="s">
        <v>301</v>
      </c>
      <c r="B148" s="48" t="s">
        <v>955</v>
      </c>
      <c r="C148" s="48" t="str">
        <f t="shared" si="14"/>
        <v xml:space="preserve">CA SAIGON </v>
      </c>
      <c r="D148" s="48" t="str">
        <f>RIGHT(B148,LEN(B148)-FIND("V.",B148)-1)</f>
        <v>2515N/2516S</v>
      </c>
      <c r="E148" s="54" t="s">
        <v>956</v>
      </c>
      <c r="G148" s="72" t="s">
        <v>757</v>
      </c>
    </row>
    <row r="149" spans="1:7" ht="14.5" customHeight="1" x14ac:dyDescent="0.25">
      <c r="A149" s="48" t="s">
        <v>301</v>
      </c>
      <c r="B149" s="48" t="s">
        <v>853</v>
      </c>
      <c r="C149" s="48" t="str">
        <f t="shared" si="14"/>
        <v xml:space="preserve">CA  SAIGON </v>
      </c>
      <c r="D149" s="48" t="str">
        <f>RIGHT(B149,LEN(B149)-FIND("V.",B149)-1)</f>
        <v>2515N</v>
      </c>
      <c r="E149" s="54" t="s">
        <v>614</v>
      </c>
      <c r="G149" s="72" t="s">
        <v>806</v>
      </c>
    </row>
    <row r="150" spans="1:7" ht="14.5" customHeight="1" x14ac:dyDescent="0.25">
      <c r="A150" s="48" t="s">
        <v>301</v>
      </c>
      <c r="B150" s="48" t="s">
        <v>71</v>
      </c>
      <c r="C150" s="48" t="str">
        <f t="shared" ref="C150:C153" si="15">B150</f>
        <v>ASL HONG KONG</v>
      </c>
      <c r="D150" s="48" t="s">
        <v>340</v>
      </c>
      <c r="E150" s="51" t="s">
        <v>459</v>
      </c>
      <c r="G150" s="72" t="s">
        <v>953</v>
      </c>
    </row>
    <row r="151" spans="1:7" ht="14.5" customHeight="1" x14ac:dyDescent="0.25">
      <c r="A151" s="48" t="s">
        <v>301</v>
      </c>
      <c r="B151" s="48" t="s">
        <v>460</v>
      </c>
      <c r="C151" s="48" t="str">
        <f t="shared" si="15"/>
        <v>ASL HONG KONG</v>
      </c>
      <c r="D151" s="48" t="s">
        <v>461</v>
      </c>
      <c r="E151" s="51" t="s">
        <v>462</v>
      </c>
      <c r="G151" s="72" t="s">
        <v>921</v>
      </c>
    </row>
    <row r="152" spans="1:7" ht="14.5" customHeight="1" x14ac:dyDescent="0.25">
      <c r="A152" s="48" t="s">
        <v>301</v>
      </c>
      <c r="B152" s="48" t="s">
        <v>460</v>
      </c>
      <c r="C152" s="48" t="str">
        <f t="shared" si="15"/>
        <v>ASL HONG KONG</v>
      </c>
      <c r="D152" s="48" t="s">
        <v>461</v>
      </c>
      <c r="E152" s="51" t="s">
        <v>462</v>
      </c>
      <c r="G152" s="72" t="s">
        <v>937</v>
      </c>
    </row>
    <row r="153" spans="1:7" ht="14.5" customHeight="1" x14ac:dyDescent="0.25">
      <c r="A153" s="48" t="s">
        <v>301</v>
      </c>
      <c r="B153" s="48" t="s">
        <v>85</v>
      </c>
      <c r="C153" s="48" t="str">
        <f t="shared" si="15"/>
        <v>ASL QINGDAO</v>
      </c>
      <c r="D153" s="48" t="s">
        <v>217</v>
      </c>
      <c r="E153" s="51" t="s">
        <v>459</v>
      </c>
      <c r="G153" s="72" t="s">
        <v>957</v>
      </c>
    </row>
    <row r="154" spans="1:7" ht="14.5" customHeight="1" x14ac:dyDescent="0.25">
      <c r="A154" s="48" t="s">
        <v>301</v>
      </c>
      <c r="B154" s="48" t="s">
        <v>958</v>
      </c>
      <c r="C154" s="48" t="str">
        <f t="shared" ref="C154:C155" si="16">LEFT(B154,FIND("V.",B154)-1)</f>
        <v xml:space="preserve">ASL QINGDAO </v>
      </c>
      <c r="D154" s="48" t="str">
        <f>RIGHT(B154,LEN(B154)-FIND("V.",B154)-1)</f>
        <v>2512S/N</v>
      </c>
      <c r="E154" s="54" t="s">
        <v>455</v>
      </c>
      <c r="G154" s="72" t="s">
        <v>938</v>
      </c>
    </row>
    <row r="155" spans="1:7" ht="14.5" customHeight="1" x14ac:dyDescent="0.25">
      <c r="A155" s="48" t="s">
        <v>301</v>
      </c>
      <c r="B155" s="48" t="s">
        <v>958</v>
      </c>
      <c r="C155" s="48" t="str">
        <f t="shared" si="16"/>
        <v xml:space="preserve">ASL QINGDAO </v>
      </c>
      <c r="D155" s="48" t="str">
        <f>RIGHT(B155,LEN(B155)-FIND("V.",B155)-1)</f>
        <v>2512S/N</v>
      </c>
      <c r="E155" s="54" t="s">
        <v>946</v>
      </c>
      <c r="G155" s="72" t="s">
        <v>939</v>
      </c>
    </row>
    <row r="156" spans="1:7" ht="14.5" customHeight="1" x14ac:dyDescent="0.25">
      <c r="A156" s="48" t="s">
        <v>301</v>
      </c>
      <c r="B156" s="48" t="s">
        <v>85</v>
      </c>
      <c r="C156" s="48" t="str">
        <f t="shared" ref="C156:C158" si="17">B156</f>
        <v>ASL QINGDAO</v>
      </c>
      <c r="D156" s="48" t="s">
        <v>418</v>
      </c>
      <c r="E156" s="54" t="s">
        <v>455</v>
      </c>
      <c r="G156" s="72" t="s">
        <v>940</v>
      </c>
    </row>
    <row r="157" spans="1:7" ht="14.5" customHeight="1" x14ac:dyDescent="0.25">
      <c r="A157" s="48" t="s">
        <v>301</v>
      </c>
      <c r="B157" s="48" t="s">
        <v>448</v>
      </c>
      <c r="C157" s="48" t="str">
        <f t="shared" si="17"/>
        <v>ASL QINGDAO</v>
      </c>
      <c r="D157" s="48" t="s">
        <v>463</v>
      </c>
      <c r="E157" s="51" t="s">
        <v>462</v>
      </c>
      <c r="G157" s="72" t="s">
        <v>927</v>
      </c>
    </row>
    <row r="158" spans="1:7" ht="14.5" customHeight="1" x14ac:dyDescent="0.25">
      <c r="A158" s="48" t="s">
        <v>301</v>
      </c>
      <c r="B158" s="48" t="s">
        <v>451</v>
      </c>
      <c r="C158" s="48" t="str">
        <f t="shared" si="17"/>
        <v>CA MANILA</v>
      </c>
      <c r="D158" s="48" t="s">
        <v>466</v>
      </c>
      <c r="E158" s="51" t="s">
        <v>485</v>
      </c>
      <c r="G158" s="72" t="s">
        <v>959</v>
      </c>
    </row>
    <row r="159" spans="1:7" ht="14.5" customHeight="1" x14ac:dyDescent="0.25">
      <c r="A159" s="48" t="s">
        <v>301</v>
      </c>
      <c r="B159" s="48" t="s">
        <v>960</v>
      </c>
      <c r="C159" s="48" t="str">
        <f t="shared" ref="C159:C160" si="18">LEFT(B159,FIND("V.",B159)-1)</f>
        <v xml:space="preserve">CA MANILA </v>
      </c>
      <c r="D159" s="48" t="str">
        <f>RIGHT(B159,LEN(B159)-FIND("V.",B159)-1)</f>
        <v>2549S/N</v>
      </c>
      <c r="E159" s="54" t="s">
        <v>569</v>
      </c>
      <c r="G159" s="72" t="s">
        <v>941</v>
      </c>
    </row>
    <row r="160" spans="1:7" ht="14.5" customHeight="1" x14ac:dyDescent="0.25">
      <c r="A160" s="48" t="s">
        <v>301</v>
      </c>
      <c r="B160" s="48" t="s">
        <v>931</v>
      </c>
      <c r="C160" s="48" t="str">
        <f t="shared" si="18"/>
        <v xml:space="preserve">CA MANILA </v>
      </c>
      <c r="D160" s="48" t="str">
        <f>RIGHT(B160,LEN(B160)-FIND("V.",B160)-1)</f>
        <v>2548N/2549S</v>
      </c>
      <c r="E160" s="54" t="s">
        <v>414</v>
      </c>
      <c r="G160" s="72" t="s">
        <v>915</v>
      </c>
    </row>
    <row r="161" spans="1:8" ht="14.5" customHeight="1" x14ac:dyDescent="0.25">
      <c r="A161" s="48" t="s">
        <v>483</v>
      </c>
      <c r="B161" s="48" t="s">
        <v>464</v>
      </c>
      <c r="C161" s="48" t="str">
        <f t="shared" ref="C161:C163" si="19">B161</f>
        <v>ASL HAIPHONG</v>
      </c>
      <c r="D161" s="48" t="s">
        <v>465</v>
      </c>
      <c r="E161" s="54" t="s">
        <v>484</v>
      </c>
      <c r="G161" s="72" t="s">
        <v>942</v>
      </c>
    </row>
    <row r="162" spans="1:8" ht="14.5" customHeight="1" x14ac:dyDescent="0.25">
      <c r="A162" s="48" t="s">
        <v>491</v>
      </c>
      <c r="B162" s="48" t="s">
        <v>51</v>
      </c>
      <c r="C162" s="48" t="str">
        <f t="shared" si="19"/>
        <v>CA OSAKA</v>
      </c>
      <c r="D162" s="48" t="s">
        <v>502</v>
      </c>
      <c r="E162" s="54" t="s">
        <v>508</v>
      </c>
      <c r="G162" s="72" t="s">
        <v>961</v>
      </c>
    </row>
    <row r="163" spans="1:8" ht="14.5" customHeight="1" x14ac:dyDescent="0.25">
      <c r="A163" s="48" t="s">
        <v>491</v>
      </c>
      <c r="B163" s="48" t="s">
        <v>51</v>
      </c>
      <c r="C163" s="48" t="str">
        <f t="shared" si="19"/>
        <v>CA OSAKA</v>
      </c>
      <c r="D163" s="48" t="s">
        <v>505</v>
      </c>
      <c r="E163" s="54" t="s">
        <v>507</v>
      </c>
      <c r="G163" s="72" t="s">
        <v>822</v>
      </c>
    </row>
    <row r="164" spans="1:8" ht="14.5" customHeight="1" x14ac:dyDescent="0.25">
      <c r="A164" s="48" t="s">
        <v>490</v>
      </c>
      <c r="B164" s="48" t="s">
        <v>704</v>
      </c>
      <c r="C164" s="48" t="str">
        <f t="shared" ref="C164:C179" si="20">LEFT(B164,FIND("V.",B164)-1)</f>
        <v xml:space="preserve">STRAITS CITY </v>
      </c>
      <c r="D164" s="48" t="str">
        <f t="shared" ref="D164:D179" si="21">RIGHT(B164,LEN(B164)-FIND("V.",B164)-1)</f>
        <v>2446N/2501S</v>
      </c>
      <c r="E164" s="54" t="s">
        <v>705</v>
      </c>
      <c r="G164" s="51" t="s">
        <v>523</v>
      </c>
      <c r="H164" s="84"/>
    </row>
    <row r="165" spans="1:8" ht="14.5" customHeight="1" x14ac:dyDescent="0.25">
      <c r="A165" s="48" t="s">
        <v>490</v>
      </c>
      <c r="B165" s="48" t="s">
        <v>706</v>
      </c>
      <c r="C165" s="48" t="str">
        <f t="shared" si="20"/>
        <v xml:space="preserve">CA KOBE </v>
      </c>
      <c r="D165" s="48" t="str">
        <f t="shared" si="21"/>
        <v xml:space="preserve">2501E </v>
      </c>
      <c r="E165" s="54" t="s">
        <v>585</v>
      </c>
      <c r="G165" s="69" t="s">
        <v>524</v>
      </c>
      <c r="H165" s="83"/>
    </row>
    <row r="166" spans="1:8" ht="14.5" customHeight="1" x14ac:dyDescent="0.25">
      <c r="A166" s="48" t="s">
        <v>490</v>
      </c>
      <c r="B166" s="48" t="s">
        <v>707</v>
      </c>
      <c r="C166" s="48" t="str">
        <f t="shared" si="20"/>
        <v xml:space="preserve">CA KOBE </v>
      </c>
      <c r="D166" s="48" t="str">
        <f t="shared" si="21"/>
        <v>2502S</v>
      </c>
      <c r="E166" s="54" t="s">
        <v>708</v>
      </c>
      <c r="G166" s="69"/>
      <c r="H166" s="83"/>
    </row>
    <row r="167" spans="1:8" ht="14.5" customHeight="1" x14ac:dyDescent="0.25">
      <c r="A167" s="48" t="s">
        <v>490</v>
      </c>
      <c r="B167" s="48" t="s">
        <v>709</v>
      </c>
      <c r="C167" s="48" t="str">
        <f t="shared" si="20"/>
        <v xml:space="preserve">STRAITS CITY </v>
      </c>
      <c r="D167" s="48" t="str">
        <f t="shared" si="21"/>
        <v>2446N</v>
      </c>
      <c r="E167" s="54" t="s">
        <v>614</v>
      </c>
      <c r="G167" s="51" t="s">
        <v>525</v>
      </c>
      <c r="H167" s="84"/>
    </row>
    <row r="168" spans="1:8" ht="14.5" customHeight="1" x14ac:dyDescent="0.25">
      <c r="A168" s="48" t="s">
        <v>490</v>
      </c>
      <c r="B168" s="48" t="s">
        <v>707</v>
      </c>
      <c r="C168" s="48" t="str">
        <f t="shared" si="20"/>
        <v xml:space="preserve">CA KOBE </v>
      </c>
      <c r="D168" s="48" t="str">
        <f t="shared" si="21"/>
        <v>2502S</v>
      </c>
      <c r="E168" s="54" t="s">
        <v>587</v>
      </c>
      <c r="G168" s="51" t="s">
        <v>526</v>
      </c>
      <c r="H168" s="84"/>
    </row>
    <row r="169" spans="1:8" ht="14.5" customHeight="1" x14ac:dyDescent="0.25">
      <c r="A169" s="48" t="s">
        <v>490</v>
      </c>
      <c r="B169" s="48" t="s">
        <v>710</v>
      </c>
      <c r="C169" s="48" t="str">
        <f t="shared" si="20"/>
        <v xml:space="preserve">CA KOBE </v>
      </c>
      <c r="D169" s="48" t="str">
        <f t="shared" si="21"/>
        <v>2501E/2502S</v>
      </c>
      <c r="E169" s="54" t="s">
        <v>711</v>
      </c>
      <c r="G169" s="70" t="s">
        <v>527</v>
      </c>
      <c r="H169" s="70"/>
    </row>
    <row r="170" spans="1:8" ht="14.5" customHeight="1" x14ac:dyDescent="0.25">
      <c r="A170" s="48" t="s">
        <v>490</v>
      </c>
      <c r="B170" s="48" t="s">
        <v>712</v>
      </c>
      <c r="C170" s="48" t="str">
        <f t="shared" si="20"/>
        <v xml:space="preserve">CA KOBE </v>
      </c>
      <c r="D170" s="48" t="str">
        <f t="shared" si="21"/>
        <v>2503N</v>
      </c>
      <c r="E170" s="54" t="s">
        <v>614</v>
      </c>
      <c r="G170" s="51" t="s">
        <v>528</v>
      </c>
      <c r="H170" s="84"/>
    </row>
    <row r="171" spans="1:8" ht="14.5" customHeight="1" x14ac:dyDescent="0.25">
      <c r="A171" s="48" t="s">
        <v>490</v>
      </c>
      <c r="B171" s="48" t="s">
        <v>713</v>
      </c>
      <c r="C171" s="48" t="str">
        <f t="shared" si="20"/>
        <v xml:space="preserve">CA KOBE </v>
      </c>
      <c r="D171" s="48" t="str">
        <f t="shared" si="21"/>
        <v>2503S/2503N</v>
      </c>
      <c r="E171" s="54" t="s">
        <v>597</v>
      </c>
      <c r="G171" s="51" t="s">
        <v>529</v>
      </c>
      <c r="H171" s="84"/>
    </row>
    <row r="172" spans="1:8" ht="14.5" customHeight="1" x14ac:dyDescent="0.25">
      <c r="A172" s="48" t="s">
        <v>490</v>
      </c>
      <c r="B172" s="48" t="s">
        <v>714</v>
      </c>
      <c r="C172" s="48" t="str">
        <f t="shared" si="20"/>
        <v xml:space="preserve">CA KOBE </v>
      </c>
      <c r="D172" s="48" t="str">
        <f t="shared" si="21"/>
        <v>2510S</v>
      </c>
      <c r="E172" s="54" t="s">
        <v>587</v>
      </c>
      <c r="G172" s="51" t="s">
        <v>530</v>
      </c>
      <c r="H172" s="84"/>
    </row>
    <row r="173" spans="1:8" ht="14.5" customHeight="1" x14ac:dyDescent="0.25">
      <c r="A173" s="48" t="s">
        <v>490</v>
      </c>
      <c r="B173" s="48" t="s">
        <v>715</v>
      </c>
      <c r="C173" s="48" t="str">
        <f t="shared" si="20"/>
        <v xml:space="preserve">CA KOBE </v>
      </c>
      <c r="D173" s="48" t="str">
        <f t="shared" si="21"/>
        <v xml:space="preserve">2503N </v>
      </c>
      <c r="E173" s="54" t="s">
        <v>569</v>
      </c>
      <c r="G173" s="69" t="s">
        <v>531</v>
      </c>
      <c r="H173" s="83"/>
    </row>
    <row r="174" spans="1:8" ht="14.5" customHeight="1" x14ac:dyDescent="0.25">
      <c r="A174" s="48" t="s">
        <v>490</v>
      </c>
      <c r="B174" s="48" t="s">
        <v>716</v>
      </c>
      <c r="C174" s="48" t="str">
        <f t="shared" si="20"/>
        <v xml:space="preserve">STRAITS CITY </v>
      </c>
      <c r="D174" s="48" t="str">
        <f t="shared" si="21"/>
        <v>2509S</v>
      </c>
      <c r="E174" s="54" t="s">
        <v>587</v>
      </c>
      <c r="G174" s="69"/>
      <c r="H174" s="83"/>
    </row>
    <row r="175" spans="1:8" ht="14.5" customHeight="1" x14ac:dyDescent="0.25">
      <c r="A175" s="48" t="s">
        <v>490</v>
      </c>
      <c r="B175" s="48" t="s">
        <v>717</v>
      </c>
      <c r="C175" s="48" t="str">
        <f t="shared" si="20"/>
        <v xml:space="preserve">K-PACIFIC </v>
      </c>
      <c r="D175" s="48" t="str">
        <f t="shared" si="21"/>
        <v>2511S</v>
      </c>
      <c r="E175" s="54" t="s">
        <v>587</v>
      </c>
      <c r="G175" s="69" t="s">
        <v>532</v>
      </c>
      <c r="H175" s="83"/>
    </row>
    <row r="176" spans="1:8" ht="14.5" customHeight="1" x14ac:dyDescent="0.25">
      <c r="A176" s="48" t="s">
        <v>490</v>
      </c>
      <c r="B176" s="48" t="s">
        <v>718</v>
      </c>
      <c r="C176" s="48" t="str">
        <f t="shared" si="20"/>
        <v xml:space="preserve">CA KOBE </v>
      </c>
      <c r="D176" s="48" t="str">
        <f t="shared" si="21"/>
        <v>2504N</v>
      </c>
      <c r="E176" s="54" t="s">
        <v>569</v>
      </c>
      <c r="G176" s="69"/>
      <c r="H176" s="83"/>
    </row>
    <row r="177" spans="1:8" ht="14.5" customHeight="1" x14ac:dyDescent="0.25">
      <c r="A177" s="48" t="s">
        <v>490</v>
      </c>
      <c r="B177" s="48" t="s">
        <v>719</v>
      </c>
      <c r="C177" s="48" t="str">
        <f t="shared" si="20"/>
        <v xml:space="preserve">CA KOBE </v>
      </c>
      <c r="D177" s="48" t="str">
        <f t="shared" si="21"/>
        <v>2504S/2504N</v>
      </c>
      <c r="E177" s="54" t="s">
        <v>597</v>
      </c>
      <c r="G177" s="51" t="s">
        <v>533</v>
      </c>
      <c r="H177" s="84"/>
    </row>
    <row r="178" spans="1:8" ht="14.5" customHeight="1" x14ac:dyDescent="0.25">
      <c r="A178" s="48" t="s">
        <v>490</v>
      </c>
      <c r="B178" s="48" t="s">
        <v>720</v>
      </c>
      <c r="C178" s="48" t="str">
        <f t="shared" si="20"/>
        <v xml:space="preserve">CA KOBE </v>
      </c>
      <c r="D178" s="48" t="str">
        <f t="shared" si="21"/>
        <v>2504N/2505W</v>
      </c>
      <c r="E178" s="54" t="s">
        <v>569</v>
      </c>
      <c r="G178" s="51" t="s">
        <v>534</v>
      </c>
      <c r="H178" s="84"/>
    </row>
    <row r="179" spans="1:8" ht="14.5" customHeight="1" x14ac:dyDescent="0.25">
      <c r="A179" s="48" t="s">
        <v>490</v>
      </c>
      <c r="B179" s="48" t="s">
        <v>721</v>
      </c>
      <c r="C179" s="48" t="str">
        <f t="shared" si="20"/>
        <v xml:space="preserve">K-PACIFIC </v>
      </c>
      <c r="D179" s="48" t="str">
        <f t="shared" si="21"/>
        <v>2512N/2513S</v>
      </c>
      <c r="E179" s="54" t="s">
        <v>722</v>
      </c>
      <c r="G179" s="69" t="s">
        <v>535</v>
      </c>
      <c r="H179" s="83"/>
    </row>
    <row r="180" spans="1:8" ht="14.5" customHeight="1" x14ac:dyDescent="0.25">
      <c r="A180" s="48" t="s">
        <v>490</v>
      </c>
      <c r="B180" s="48" t="s">
        <v>723</v>
      </c>
      <c r="C180" s="48" t="str">
        <f>B180</f>
        <v>HE YUAN 1</v>
      </c>
      <c r="D180" s="48" t="s">
        <v>724</v>
      </c>
      <c r="E180" s="54" t="s">
        <v>587</v>
      </c>
      <c r="G180" s="83"/>
      <c r="H180" s="83"/>
    </row>
    <row r="181" spans="1:8" ht="14.5" customHeight="1" x14ac:dyDescent="0.25">
      <c r="A181" s="48" t="s">
        <v>490</v>
      </c>
      <c r="B181" s="48" t="s">
        <v>726</v>
      </c>
      <c r="C181" s="48" t="str">
        <f t="shared" ref="C181:C189" si="22">LEFT(B181,FIND("V.",B181)-1)</f>
        <v xml:space="preserve">K-PACIFIC </v>
      </c>
      <c r="D181" s="48" t="str">
        <f t="shared" ref="D181:D189" si="23">RIGHT(B181,LEN(B181)-FIND("V.",B181)-1)</f>
        <v>2511N/2512S</v>
      </c>
      <c r="E181" s="54" t="s">
        <v>569</v>
      </c>
      <c r="G181" s="67" t="s">
        <v>725</v>
      </c>
      <c r="H181" s="67"/>
    </row>
    <row r="182" spans="1:8" ht="14.5" customHeight="1" x14ac:dyDescent="0.25">
      <c r="A182" s="48" t="s">
        <v>490</v>
      </c>
      <c r="B182" s="48" t="s">
        <v>721</v>
      </c>
      <c r="C182" s="48" t="str">
        <f t="shared" si="22"/>
        <v xml:space="preserve">K-PACIFIC </v>
      </c>
      <c r="D182" s="48" t="str">
        <f t="shared" si="23"/>
        <v>2512N/2513S</v>
      </c>
      <c r="E182" s="54" t="s">
        <v>569</v>
      </c>
      <c r="G182" s="51" t="s">
        <v>536</v>
      </c>
      <c r="H182" s="84"/>
    </row>
    <row r="183" spans="1:8" ht="14.5" customHeight="1" x14ac:dyDescent="0.25">
      <c r="A183" s="48" t="s">
        <v>490</v>
      </c>
      <c r="B183" s="48" t="s">
        <v>727</v>
      </c>
      <c r="C183" s="48" t="str">
        <f t="shared" si="22"/>
        <v xml:space="preserve">K-PACIFIC </v>
      </c>
      <c r="D183" s="48" t="str">
        <f t="shared" si="23"/>
        <v>2513N/2514S</v>
      </c>
      <c r="E183" s="54" t="s">
        <v>597</v>
      </c>
      <c r="G183" s="51" t="s">
        <v>537</v>
      </c>
      <c r="H183" s="84"/>
    </row>
    <row r="184" spans="1:8" ht="14.5" customHeight="1" x14ac:dyDescent="0.25">
      <c r="A184" s="48" t="s">
        <v>490</v>
      </c>
      <c r="B184" s="48" t="s">
        <v>577</v>
      </c>
      <c r="C184" s="48" t="str">
        <f t="shared" si="22"/>
        <v xml:space="preserve">HE YUAN 1 </v>
      </c>
      <c r="D184" s="48" t="str">
        <f t="shared" si="23"/>
        <v>2516N/2517S</v>
      </c>
      <c r="E184" s="54" t="s">
        <v>569</v>
      </c>
      <c r="F184" s="69" t="s">
        <v>538</v>
      </c>
    </row>
    <row r="185" spans="1:8" ht="14.5" customHeight="1" x14ac:dyDescent="0.25">
      <c r="A185" s="48" t="s">
        <v>490</v>
      </c>
      <c r="B185" s="48" t="s">
        <v>578</v>
      </c>
      <c r="C185" s="48" t="str">
        <f t="shared" si="22"/>
        <v xml:space="preserve">K-PACIFIC </v>
      </c>
      <c r="D185" s="48" t="str">
        <f t="shared" si="23"/>
        <v>2514N/2515S</v>
      </c>
      <c r="E185" s="54" t="s">
        <v>569</v>
      </c>
      <c r="F185" s="69"/>
    </row>
    <row r="186" spans="1:8" ht="14.5" customHeight="1" x14ac:dyDescent="0.25">
      <c r="A186" s="48" t="s">
        <v>490</v>
      </c>
      <c r="B186" s="48" t="s">
        <v>574</v>
      </c>
      <c r="C186" s="48" t="str">
        <f t="shared" si="22"/>
        <v xml:space="preserve">HE YUAN 1 </v>
      </c>
      <c r="D186" s="48" t="str">
        <f t="shared" si="23"/>
        <v>2517N/2518S</v>
      </c>
      <c r="E186" s="54" t="s">
        <v>569</v>
      </c>
      <c r="F186" s="51" t="s">
        <v>539</v>
      </c>
    </row>
    <row r="187" spans="1:8" ht="14.5" customHeight="1" x14ac:dyDescent="0.25">
      <c r="A187" s="48" t="s">
        <v>490</v>
      </c>
      <c r="B187" s="48" t="s">
        <v>579</v>
      </c>
      <c r="C187" s="48" t="str">
        <f t="shared" si="22"/>
        <v xml:space="preserve">K-PACIFIC </v>
      </c>
      <c r="D187" s="48" t="str">
        <f t="shared" si="23"/>
        <v>2515N/2516S</v>
      </c>
      <c r="E187" s="54" t="s">
        <v>580</v>
      </c>
      <c r="F187" s="69" t="s">
        <v>540</v>
      </c>
    </row>
    <row r="188" spans="1:8" ht="14.5" customHeight="1" x14ac:dyDescent="0.25">
      <c r="A188" s="48" t="s">
        <v>490</v>
      </c>
      <c r="B188" s="48" t="s">
        <v>572</v>
      </c>
      <c r="C188" s="48" t="str">
        <f t="shared" si="22"/>
        <v xml:space="preserve">K-PACIFIC </v>
      </c>
      <c r="D188" s="48" t="str">
        <f t="shared" si="23"/>
        <v>2516N/2517S</v>
      </c>
      <c r="E188" s="54" t="s">
        <v>569</v>
      </c>
      <c r="F188" s="69"/>
    </row>
    <row r="189" spans="1:8" ht="14.5" customHeight="1" x14ac:dyDescent="0.25">
      <c r="A189" s="48" t="s">
        <v>490</v>
      </c>
      <c r="B189" s="48" t="s">
        <v>573</v>
      </c>
      <c r="C189" s="48" t="str">
        <f t="shared" si="22"/>
        <v xml:space="preserve">K-PACIFIC </v>
      </c>
      <c r="D189" s="48" t="str">
        <f t="shared" si="23"/>
        <v>2517N/2518S</v>
      </c>
      <c r="E189" s="54" t="s">
        <v>581</v>
      </c>
      <c r="F189" s="69"/>
    </row>
    <row r="190" spans="1:8" ht="14.5" customHeight="1" x14ac:dyDescent="0.25">
      <c r="A190" s="50" t="s">
        <v>490</v>
      </c>
      <c r="B190" s="50" t="s">
        <v>242</v>
      </c>
      <c r="C190" s="48" t="str">
        <f t="shared" ref="C190:C191" si="24">B190</f>
        <v>K-PACIFIC</v>
      </c>
      <c r="D190" s="50" t="s">
        <v>568</v>
      </c>
      <c r="E190" s="77" t="s">
        <v>630</v>
      </c>
      <c r="F190" s="71" t="s">
        <v>541</v>
      </c>
      <c r="H190" s="46"/>
    </row>
    <row r="191" spans="1:8" ht="14.5" customHeight="1" x14ac:dyDescent="0.25">
      <c r="A191" s="48" t="s">
        <v>490</v>
      </c>
      <c r="B191" s="48" t="s">
        <v>243</v>
      </c>
      <c r="C191" s="48" t="str">
        <f t="shared" si="24"/>
        <v>HE YUAN 1</v>
      </c>
      <c r="D191" s="48" t="s">
        <v>571</v>
      </c>
      <c r="E191" s="51" t="s">
        <v>570</v>
      </c>
      <c r="F191" s="24" t="s">
        <v>542</v>
      </c>
    </row>
    <row r="192" spans="1:8" ht="14.5" customHeight="1" x14ac:dyDescent="0.25">
      <c r="A192" s="48" t="s">
        <v>490</v>
      </c>
      <c r="B192" s="48" t="s">
        <v>572</v>
      </c>
      <c r="C192" s="48" t="str">
        <f t="shared" ref="C192:C201" si="25">LEFT(B192,FIND("V.",B192)-1)</f>
        <v xml:space="preserve">K-PACIFIC </v>
      </c>
      <c r="D192" s="48" t="str">
        <f t="shared" ref="D192:D201" si="26">RIGHT(B192,LEN(B192)-FIND("V.",B192)-1)</f>
        <v>2516N/2517S</v>
      </c>
      <c r="E192" s="51" t="s">
        <v>570</v>
      </c>
      <c r="F192" s="72" t="s">
        <v>543</v>
      </c>
    </row>
    <row r="193" spans="1:6" ht="14.5" customHeight="1" x14ac:dyDescent="0.25">
      <c r="A193" s="48" t="s">
        <v>490</v>
      </c>
      <c r="B193" s="48" t="s">
        <v>573</v>
      </c>
      <c r="C193" s="48" t="str">
        <f t="shared" si="25"/>
        <v xml:space="preserve">K-PACIFIC </v>
      </c>
      <c r="D193" s="48" t="str">
        <f t="shared" si="26"/>
        <v>2517N/2518S</v>
      </c>
      <c r="E193" s="51" t="s">
        <v>570</v>
      </c>
      <c r="F193" s="72"/>
    </row>
    <row r="194" spans="1:6" ht="14.5" customHeight="1" x14ac:dyDescent="0.25">
      <c r="A194" s="48" t="s">
        <v>490</v>
      </c>
      <c r="B194" s="48" t="s">
        <v>575</v>
      </c>
      <c r="C194" s="48" t="str">
        <f t="shared" si="25"/>
        <v xml:space="preserve">K-PACIFIC </v>
      </c>
      <c r="D194" s="48" t="str">
        <f t="shared" si="26"/>
        <v>2518N/2519S</v>
      </c>
      <c r="E194" s="54" t="s">
        <v>582</v>
      </c>
      <c r="F194" s="24" t="s">
        <v>544</v>
      </c>
    </row>
    <row r="195" spans="1:6" ht="14.5" customHeight="1" x14ac:dyDescent="0.25">
      <c r="A195" s="48" t="s">
        <v>490</v>
      </c>
      <c r="B195" s="48" t="s">
        <v>583</v>
      </c>
      <c r="C195" s="48" t="str">
        <f t="shared" si="25"/>
        <v xml:space="preserve">HE YUAN 1 </v>
      </c>
      <c r="D195" s="48" t="str">
        <f t="shared" si="26"/>
        <v>2519N/2520S</v>
      </c>
      <c r="E195" s="54" t="s">
        <v>581</v>
      </c>
      <c r="F195" s="24" t="s">
        <v>545</v>
      </c>
    </row>
    <row r="196" spans="1:6" ht="14.5" customHeight="1" x14ac:dyDescent="0.25">
      <c r="A196" s="48" t="s">
        <v>490</v>
      </c>
      <c r="B196" s="48" t="s">
        <v>584</v>
      </c>
      <c r="C196" s="48" t="str">
        <f t="shared" si="25"/>
        <v xml:space="preserve">K-PACIFIC </v>
      </c>
      <c r="D196" s="48" t="str">
        <f t="shared" si="26"/>
        <v>2519N</v>
      </c>
      <c r="E196" s="54" t="s">
        <v>585</v>
      </c>
      <c r="F196" s="72" t="s">
        <v>546</v>
      </c>
    </row>
    <row r="197" spans="1:6" ht="14.5" customHeight="1" x14ac:dyDescent="0.25">
      <c r="A197" s="48" t="s">
        <v>490</v>
      </c>
      <c r="B197" s="48" t="s">
        <v>586</v>
      </c>
      <c r="C197" s="48" t="str">
        <f t="shared" si="25"/>
        <v xml:space="preserve">STRAITS CITY </v>
      </c>
      <c r="D197" s="48" t="str">
        <f t="shared" si="26"/>
        <v>2522S</v>
      </c>
      <c r="E197" s="54" t="s">
        <v>587</v>
      </c>
      <c r="F197" s="24" t="s">
        <v>547</v>
      </c>
    </row>
    <row r="198" spans="1:6" ht="14.5" customHeight="1" x14ac:dyDescent="0.25">
      <c r="A198" s="48" t="s">
        <v>490</v>
      </c>
      <c r="B198" s="48" t="s">
        <v>589</v>
      </c>
      <c r="C198" s="48" t="str">
        <f t="shared" si="25"/>
        <v xml:space="preserve">HE YUAN 1 </v>
      </c>
      <c r="D198" s="48" t="str">
        <f t="shared" si="26"/>
        <v>2520N/2521S</v>
      </c>
      <c r="E198" s="54" t="s">
        <v>581</v>
      </c>
      <c r="F198" s="73" t="s">
        <v>588</v>
      </c>
    </row>
    <row r="199" spans="1:6" ht="14.5" customHeight="1" x14ac:dyDescent="0.25">
      <c r="A199" s="48" t="s">
        <v>490</v>
      </c>
      <c r="B199" s="48" t="s">
        <v>590</v>
      </c>
      <c r="C199" s="48" t="str">
        <f t="shared" si="25"/>
        <v xml:space="preserve">K-PACIFIC </v>
      </c>
      <c r="D199" s="48" t="str">
        <f t="shared" si="26"/>
        <v>2521N</v>
      </c>
      <c r="E199" s="54" t="s">
        <v>587</v>
      </c>
      <c r="F199" s="24" t="s">
        <v>548</v>
      </c>
    </row>
    <row r="200" spans="1:6" ht="14.5" customHeight="1" x14ac:dyDescent="0.25">
      <c r="A200" s="48" t="s">
        <v>490</v>
      </c>
      <c r="B200" s="48" t="s">
        <v>592</v>
      </c>
      <c r="C200" s="48" t="str">
        <f t="shared" si="25"/>
        <v xml:space="preserve">STRAITS CITY </v>
      </c>
      <c r="D200" s="48" t="str">
        <f t="shared" si="26"/>
        <v>2522S/N</v>
      </c>
      <c r="E200" s="54" t="s">
        <v>585</v>
      </c>
      <c r="F200" s="67" t="s">
        <v>591</v>
      </c>
    </row>
    <row r="201" spans="1:6" ht="14.5" customHeight="1" x14ac:dyDescent="0.25">
      <c r="A201" s="48" t="s">
        <v>490</v>
      </c>
      <c r="B201" s="48" t="s">
        <v>593</v>
      </c>
      <c r="C201" s="48" t="str">
        <f t="shared" si="25"/>
        <v xml:space="preserve">K-PACIFIC </v>
      </c>
      <c r="D201" s="48" t="str">
        <f t="shared" si="26"/>
        <v>2524S/N</v>
      </c>
      <c r="E201" s="54" t="s">
        <v>585</v>
      </c>
      <c r="F201" s="24" t="s">
        <v>549</v>
      </c>
    </row>
    <row r="202" spans="1:6" ht="14.5" customHeight="1" x14ac:dyDescent="0.25">
      <c r="A202" s="48" t="s">
        <v>490</v>
      </c>
      <c r="B202" s="48" t="s">
        <v>594</v>
      </c>
      <c r="C202" s="48" t="str">
        <f>B202</f>
        <v>HE YUAN 1 2525N</v>
      </c>
      <c r="D202" s="48"/>
      <c r="E202" s="54" t="s">
        <v>581</v>
      </c>
      <c r="F202" s="24" t="s">
        <v>550</v>
      </c>
    </row>
    <row r="203" spans="1:6" ht="14.5" customHeight="1" x14ac:dyDescent="0.25">
      <c r="A203" s="48" t="s">
        <v>490</v>
      </c>
      <c r="B203" s="48" t="s">
        <v>595</v>
      </c>
      <c r="C203" s="48" t="str">
        <f t="shared" ref="C203:C214" si="27">LEFT(B203,FIND("V.",B203)-1)</f>
        <v xml:space="preserve">HONGYONG LANTIAN </v>
      </c>
      <c r="D203" s="48" t="str">
        <f t="shared" ref="D203:D214" si="28">RIGHT(B203,LEN(B203)-FIND("V.",B203)-1)</f>
        <v>2542S</v>
      </c>
      <c r="E203" s="54" t="s">
        <v>587</v>
      </c>
      <c r="F203" s="24" t="s">
        <v>551</v>
      </c>
    </row>
    <row r="204" spans="1:6" ht="14.5" customHeight="1" x14ac:dyDescent="0.25">
      <c r="A204" s="48" t="s">
        <v>490</v>
      </c>
      <c r="B204" s="48" t="s">
        <v>596</v>
      </c>
      <c r="C204" s="48" t="str">
        <f t="shared" si="27"/>
        <v xml:space="preserve">HONG YONG LAN TIAN </v>
      </c>
      <c r="D204" s="48" t="str">
        <f t="shared" si="28"/>
        <v>2542S</v>
      </c>
      <c r="E204" s="54" t="s">
        <v>597</v>
      </c>
      <c r="F204" s="24" t="s">
        <v>552</v>
      </c>
    </row>
    <row r="205" spans="1:6" ht="14.5" customHeight="1" x14ac:dyDescent="0.25">
      <c r="A205" s="48" t="s">
        <v>490</v>
      </c>
      <c r="B205" s="48" t="s">
        <v>596</v>
      </c>
      <c r="C205" s="48" t="str">
        <f t="shared" si="27"/>
        <v xml:space="preserve">HONG YONG LAN TIAN </v>
      </c>
      <c r="D205" s="48" t="str">
        <f t="shared" si="28"/>
        <v>2542S</v>
      </c>
      <c r="E205" s="54" t="s">
        <v>414</v>
      </c>
      <c r="F205" s="24" t="s">
        <v>553</v>
      </c>
    </row>
    <row r="206" spans="1:6" ht="14.5" customHeight="1" x14ac:dyDescent="0.25">
      <c r="A206" s="48" t="s">
        <v>490</v>
      </c>
      <c r="B206" s="48" t="s">
        <v>599</v>
      </c>
      <c r="C206" s="48" t="str">
        <f t="shared" si="27"/>
        <v xml:space="preserve">HONG YONG LAN TIAN </v>
      </c>
      <c r="D206" s="48" t="str">
        <f t="shared" si="28"/>
        <v>2542N/2543S</v>
      </c>
      <c r="E206" s="54" t="s">
        <v>569</v>
      </c>
      <c r="F206" s="67" t="s">
        <v>598</v>
      </c>
    </row>
    <row r="207" spans="1:6" ht="14.5" customHeight="1" x14ac:dyDescent="0.25">
      <c r="A207" s="48" t="s">
        <v>490</v>
      </c>
      <c r="B207" s="48" t="s">
        <v>600</v>
      </c>
      <c r="C207" s="48" t="str">
        <f t="shared" si="27"/>
        <v xml:space="preserve">CA SAIGON </v>
      </c>
      <c r="D207" s="48" t="str">
        <f t="shared" si="28"/>
        <v>2524W</v>
      </c>
      <c r="E207" s="54" t="s">
        <v>601</v>
      </c>
      <c r="F207" s="24" t="s">
        <v>554</v>
      </c>
    </row>
    <row r="208" spans="1:6" ht="14.5" customHeight="1" x14ac:dyDescent="0.25">
      <c r="A208" s="48" t="s">
        <v>490</v>
      </c>
      <c r="B208" s="48" t="s">
        <v>602</v>
      </c>
      <c r="C208" s="48" t="str">
        <f t="shared" si="27"/>
        <v xml:space="preserve">LI DA WANG (达旺)  </v>
      </c>
      <c r="D208" s="48" t="str">
        <f t="shared" si="28"/>
        <v>2545S/N</v>
      </c>
      <c r="E208" s="54" t="s">
        <v>606</v>
      </c>
      <c r="F208" s="24" t="s">
        <v>555</v>
      </c>
    </row>
    <row r="209" spans="1:6" ht="14.5" customHeight="1" x14ac:dyDescent="0.25">
      <c r="A209" s="48" t="s">
        <v>490</v>
      </c>
      <c r="B209" s="48" t="s">
        <v>599</v>
      </c>
      <c r="C209" s="48" t="str">
        <f t="shared" si="27"/>
        <v xml:space="preserve">HONG YONG LAN TIAN </v>
      </c>
      <c r="D209" s="48" t="str">
        <f t="shared" si="28"/>
        <v>2542N/2543S</v>
      </c>
      <c r="E209" s="54" t="s">
        <v>603</v>
      </c>
      <c r="F209" s="24" t="s">
        <v>604</v>
      </c>
    </row>
    <row r="210" spans="1:6" ht="14.5" customHeight="1" x14ac:dyDescent="0.25">
      <c r="A210" s="48" t="s">
        <v>490</v>
      </c>
      <c r="B210" s="48" t="s">
        <v>605</v>
      </c>
      <c r="C210" s="48" t="str">
        <f t="shared" si="27"/>
        <v xml:space="preserve">LI DA WANG </v>
      </c>
      <c r="D210" s="48" t="str">
        <f t="shared" si="28"/>
        <v>2545S/N</v>
      </c>
      <c r="E210" s="54" t="s">
        <v>414</v>
      </c>
      <c r="F210" s="72" t="s">
        <v>558</v>
      </c>
    </row>
    <row r="211" spans="1:6" ht="14.5" customHeight="1" x14ac:dyDescent="0.25">
      <c r="A211" s="48" t="s">
        <v>490</v>
      </c>
      <c r="B211" s="48" t="s">
        <v>607</v>
      </c>
      <c r="C211" s="48" t="str">
        <f t="shared" si="27"/>
        <v xml:space="preserve">CA KOBE </v>
      </c>
      <c r="D211" s="48" t="str">
        <f t="shared" si="28"/>
        <v>2527S/N</v>
      </c>
      <c r="E211" s="54" t="s">
        <v>585</v>
      </c>
      <c r="F211" s="72"/>
    </row>
    <row r="212" spans="1:6" ht="14.5" customHeight="1" x14ac:dyDescent="0.25">
      <c r="A212" s="48" t="s">
        <v>490</v>
      </c>
      <c r="B212" s="48" t="s">
        <v>608</v>
      </c>
      <c r="C212" s="48" t="str">
        <f t="shared" si="27"/>
        <v xml:space="preserve">LI DA WANG </v>
      </c>
      <c r="D212" s="48" t="str">
        <f t="shared" si="28"/>
        <v>2545N/2546S</v>
      </c>
      <c r="E212" s="75" t="s">
        <v>609</v>
      </c>
      <c r="F212" s="72" t="s">
        <v>559</v>
      </c>
    </row>
    <row r="213" spans="1:6" ht="14.5" customHeight="1" x14ac:dyDescent="0.25">
      <c r="A213" s="48" t="s">
        <v>490</v>
      </c>
      <c r="B213" s="48" t="s">
        <v>610</v>
      </c>
      <c r="C213" s="48" t="str">
        <f t="shared" si="27"/>
        <v xml:space="preserve">CA KOBE </v>
      </c>
      <c r="D213" s="48" t="str">
        <f t="shared" si="28"/>
        <v>2526S/N</v>
      </c>
      <c r="E213" s="75" t="s">
        <v>587</v>
      </c>
      <c r="F213" s="72"/>
    </row>
    <row r="214" spans="1:6" ht="14.5" customHeight="1" x14ac:dyDescent="0.25">
      <c r="A214" s="48" t="s">
        <v>490</v>
      </c>
      <c r="B214" s="48" t="s">
        <v>611</v>
      </c>
      <c r="C214" s="48" t="str">
        <f t="shared" si="27"/>
        <v xml:space="preserve">HOPE C </v>
      </c>
      <c r="D214" s="48" t="str">
        <f t="shared" si="28"/>
        <v>2547S/N</v>
      </c>
      <c r="E214" s="54" t="s">
        <v>587</v>
      </c>
      <c r="F214" s="72"/>
    </row>
    <row r="215" spans="1:6" ht="14.5" customHeight="1" x14ac:dyDescent="0.25">
      <c r="A215" s="48" t="s">
        <v>490</v>
      </c>
      <c r="B215" s="48" t="s">
        <v>409</v>
      </c>
      <c r="C215" s="48" t="str">
        <f t="shared" ref="C215:C216" si="29">B215</f>
        <v xml:space="preserve">CA OSAKA </v>
      </c>
      <c r="D215" s="48" t="s">
        <v>984</v>
      </c>
      <c r="E215" s="54" t="s">
        <v>587</v>
      </c>
      <c r="F215" s="72" t="s">
        <v>560</v>
      </c>
    </row>
    <row r="216" spans="1:6" ht="14.5" customHeight="1" x14ac:dyDescent="0.25">
      <c r="A216" s="48" t="s">
        <v>490</v>
      </c>
      <c r="B216" s="48" t="s">
        <v>613</v>
      </c>
      <c r="C216" s="48" t="str">
        <f t="shared" si="29"/>
        <v>CA KOBE 2527N</v>
      </c>
      <c r="D216" s="48"/>
      <c r="E216" s="54" t="s">
        <v>614</v>
      </c>
      <c r="F216" s="72"/>
    </row>
    <row r="217" spans="1:6" ht="14.5" customHeight="1" x14ac:dyDescent="0.25">
      <c r="A217" s="48" t="s">
        <v>490</v>
      </c>
      <c r="B217" s="48" t="s">
        <v>608</v>
      </c>
      <c r="C217" s="48" t="str">
        <f t="shared" ref="C217:C227" si="30">LEFT(B217,FIND("V.",B217)-1)</f>
        <v xml:space="preserve">LI DA WANG </v>
      </c>
      <c r="D217" s="48" t="str">
        <f t="shared" ref="D217:D227" si="31">RIGHT(B217,LEN(B217)-FIND("V.",B217)-1)</f>
        <v>2545N/2546S</v>
      </c>
      <c r="E217" s="54" t="s">
        <v>569</v>
      </c>
      <c r="F217" s="72" t="s">
        <v>561</v>
      </c>
    </row>
    <row r="218" spans="1:6" ht="14.5" customHeight="1" x14ac:dyDescent="0.25">
      <c r="A218" s="48" t="s">
        <v>490</v>
      </c>
      <c r="B218" s="48" t="s">
        <v>615</v>
      </c>
      <c r="C218" s="48" t="str">
        <f t="shared" si="30"/>
        <v xml:space="preserve">LI DA WANG </v>
      </c>
      <c r="D218" s="48" t="str">
        <f t="shared" si="31"/>
        <v>2546N</v>
      </c>
      <c r="E218" s="54" t="s">
        <v>614</v>
      </c>
      <c r="F218" s="72"/>
    </row>
    <row r="219" spans="1:6" ht="14.5" customHeight="1" x14ac:dyDescent="0.25">
      <c r="A219" s="48" t="s">
        <v>490</v>
      </c>
      <c r="B219" s="48" t="s">
        <v>616</v>
      </c>
      <c r="C219" s="48" t="str">
        <f t="shared" si="30"/>
        <v xml:space="preserve">HOPE C </v>
      </c>
      <c r="D219" s="48" t="str">
        <f t="shared" si="31"/>
        <v>2547N/2548S</v>
      </c>
      <c r="E219" s="54" t="s">
        <v>569</v>
      </c>
      <c r="F219" s="72"/>
    </row>
    <row r="220" spans="1:6" ht="14.5" customHeight="1" x14ac:dyDescent="0.25">
      <c r="A220" s="48" t="s">
        <v>490</v>
      </c>
      <c r="B220" s="48" t="s">
        <v>617</v>
      </c>
      <c r="C220" s="48" t="str">
        <f t="shared" si="30"/>
        <v xml:space="preserve">HOPE C </v>
      </c>
      <c r="D220" s="48" t="str">
        <f t="shared" si="31"/>
        <v>2549N</v>
      </c>
      <c r="E220" s="54" t="s">
        <v>614</v>
      </c>
      <c r="F220" s="72"/>
    </row>
    <row r="221" spans="1:6" ht="14.5" customHeight="1" x14ac:dyDescent="0.25">
      <c r="A221" s="48" t="s">
        <v>490</v>
      </c>
      <c r="B221" s="48" t="s">
        <v>618</v>
      </c>
      <c r="C221" s="48" t="str">
        <f t="shared" si="30"/>
        <v xml:space="preserve">LI DA WANG </v>
      </c>
      <c r="D221" s="48" t="str">
        <f t="shared" si="31"/>
        <v>2546N/2547S</v>
      </c>
      <c r="E221" s="54" t="s">
        <v>569</v>
      </c>
      <c r="F221" s="72" t="s">
        <v>562</v>
      </c>
    </row>
    <row r="222" spans="1:6" ht="14.5" customHeight="1" x14ac:dyDescent="0.25">
      <c r="A222" s="48" t="s">
        <v>490</v>
      </c>
      <c r="B222" s="48" t="s">
        <v>619</v>
      </c>
      <c r="C222" s="48" t="str">
        <f t="shared" si="30"/>
        <v xml:space="preserve">CA OSAKA </v>
      </c>
      <c r="D222" s="48" t="str">
        <f t="shared" si="31"/>
        <v>2528S/2528N/2529S</v>
      </c>
      <c r="E222" s="54" t="s">
        <v>569</v>
      </c>
      <c r="F222" s="72" t="s">
        <v>563</v>
      </c>
    </row>
    <row r="223" spans="1:6" ht="14.5" customHeight="1" x14ac:dyDescent="0.25">
      <c r="A223" s="48" t="s">
        <v>490</v>
      </c>
      <c r="B223" s="48" t="s">
        <v>620</v>
      </c>
      <c r="C223" s="48" t="str">
        <f t="shared" si="30"/>
        <v xml:space="preserve">CA  KOBE </v>
      </c>
      <c r="D223" s="48" t="str">
        <f t="shared" si="31"/>
        <v>2527S/2528W</v>
      </c>
      <c r="E223" s="54" t="s">
        <v>414</v>
      </c>
      <c r="F223" s="72" t="s">
        <v>564</v>
      </c>
    </row>
    <row r="224" spans="1:6" ht="14.5" customHeight="1" x14ac:dyDescent="0.25">
      <c r="A224" s="48" t="s">
        <v>490</v>
      </c>
      <c r="B224" s="48" t="s">
        <v>621</v>
      </c>
      <c r="C224" s="48" t="str">
        <f t="shared" si="30"/>
        <v xml:space="preserve">CA OSAKA </v>
      </c>
      <c r="D224" s="48" t="str">
        <f t="shared" si="31"/>
        <v>2526E/2527S</v>
      </c>
      <c r="E224" s="54" t="s">
        <v>581</v>
      </c>
      <c r="F224" s="72" t="s">
        <v>565</v>
      </c>
    </row>
    <row r="225" spans="1:6" ht="14.5" customHeight="1" x14ac:dyDescent="0.25">
      <c r="A225" s="48" t="s">
        <v>490</v>
      </c>
      <c r="B225" s="48" t="s">
        <v>622</v>
      </c>
      <c r="C225" s="48" t="str">
        <f t="shared" si="30"/>
        <v xml:space="preserve">CA OSAKA </v>
      </c>
      <c r="D225" s="48" t="str">
        <f t="shared" si="31"/>
        <v>2527N</v>
      </c>
      <c r="E225" s="54" t="s">
        <v>614</v>
      </c>
      <c r="F225" s="72" t="s">
        <v>566</v>
      </c>
    </row>
    <row r="226" spans="1:6" ht="14.5" customHeight="1" x14ac:dyDescent="0.25">
      <c r="A226" s="48" t="s">
        <v>490</v>
      </c>
      <c r="B226" s="48" t="s">
        <v>623</v>
      </c>
      <c r="C226" s="48" t="str">
        <f t="shared" si="30"/>
        <v xml:space="preserve">XIAN FENG JU HE </v>
      </c>
      <c r="D226" s="48" t="str">
        <f t="shared" si="31"/>
        <v>2552S/N</v>
      </c>
      <c r="E226" s="54" t="s">
        <v>587</v>
      </c>
      <c r="F226" s="72"/>
    </row>
    <row r="227" spans="1:6" ht="14.5" customHeight="1" x14ac:dyDescent="0.25">
      <c r="A227" s="48" t="s">
        <v>490</v>
      </c>
      <c r="B227" s="48" t="s">
        <v>622</v>
      </c>
      <c r="C227" s="48" t="str">
        <f t="shared" si="30"/>
        <v xml:space="preserve">CA OSAKA </v>
      </c>
      <c r="D227" s="48" t="str">
        <f t="shared" si="31"/>
        <v>2527N</v>
      </c>
      <c r="E227" s="54" t="s">
        <v>614</v>
      </c>
      <c r="F227" s="72" t="s">
        <v>567</v>
      </c>
    </row>
  </sheetData>
  <phoneticPr fontId="16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23"/>
  <sheetViews>
    <sheetView zoomScale="95" zoomScaleNormal="95" workbookViewId="0">
      <selection activeCell="H27" sqref="H27"/>
    </sheetView>
  </sheetViews>
  <sheetFormatPr defaultColWidth="9.90625" defaultRowHeight="14" x14ac:dyDescent="0.25"/>
  <cols>
    <col min="1" max="1" width="14.6328125" style="17" customWidth="1"/>
    <col min="2" max="2" width="17.36328125" customWidth="1"/>
    <col min="3" max="10" width="14.6328125" customWidth="1"/>
  </cols>
  <sheetData>
    <row r="1" spans="1:21" ht="54" customHeight="1" x14ac:dyDescent="0.25">
      <c r="A1" s="121" t="s">
        <v>122</v>
      </c>
      <c r="B1" s="122"/>
      <c r="C1" s="122"/>
      <c r="D1" s="122"/>
      <c r="E1" s="122"/>
      <c r="F1" s="122"/>
      <c r="G1" s="122"/>
      <c r="H1" s="122"/>
      <c r="I1" s="122"/>
      <c r="J1" s="122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24" customHeight="1" x14ac:dyDescent="0.25">
      <c r="A2" s="18" t="s">
        <v>1</v>
      </c>
      <c r="B2" s="123" t="s">
        <v>2</v>
      </c>
      <c r="C2" s="124"/>
      <c r="D2" s="123" t="s">
        <v>3</v>
      </c>
      <c r="E2" s="124"/>
      <c r="F2" s="123" t="s">
        <v>4</v>
      </c>
      <c r="G2" s="163"/>
      <c r="H2" s="163"/>
      <c r="I2" s="125" t="s">
        <v>5</v>
      </c>
      <c r="J2" s="126"/>
      <c r="L2" s="15"/>
      <c r="M2" s="15"/>
      <c r="N2" s="15"/>
      <c r="O2" s="15"/>
      <c r="P2" s="15"/>
      <c r="Q2" s="15"/>
      <c r="R2" s="15"/>
      <c r="S2" s="15"/>
    </row>
    <row r="3" spans="1:21" ht="24" customHeight="1" x14ac:dyDescent="0.25">
      <c r="A3" s="19">
        <v>1</v>
      </c>
      <c r="B3" s="20" t="s">
        <v>123</v>
      </c>
      <c r="C3" s="20" t="s">
        <v>88</v>
      </c>
      <c r="D3" s="16"/>
      <c r="E3" s="16">
        <v>45463</v>
      </c>
      <c r="F3" s="159" t="s">
        <v>124</v>
      </c>
      <c r="G3" s="118"/>
      <c r="H3" s="128"/>
      <c r="I3" s="127"/>
      <c r="J3" s="128"/>
      <c r="L3" s="15"/>
      <c r="M3" s="15"/>
      <c r="N3" s="15"/>
      <c r="O3" s="15"/>
      <c r="P3" s="15"/>
      <c r="Q3" s="15"/>
      <c r="R3" s="15"/>
      <c r="S3" s="15"/>
    </row>
    <row r="4" spans="1:21" ht="24" hidden="1" customHeight="1" x14ac:dyDescent="0.25">
      <c r="A4" s="19">
        <v>2</v>
      </c>
      <c r="B4" s="20" t="s">
        <v>125</v>
      </c>
      <c r="C4" s="20" t="s">
        <v>50</v>
      </c>
      <c r="D4" s="16"/>
      <c r="E4" s="16">
        <v>45474</v>
      </c>
      <c r="F4" s="159" t="s">
        <v>126</v>
      </c>
      <c r="G4" s="118"/>
      <c r="H4" s="128"/>
      <c r="I4" s="109"/>
      <c r="J4" s="110"/>
    </row>
    <row r="5" spans="1:21" ht="24" hidden="1" customHeight="1" x14ac:dyDescent="0.25">
      <c r="A5" s="19">
        <v>3</v>
      </c>
      <c r="B5" s="20" t="s">
        <v>51</v>
      </c>
      <c r="C5" s="20" t="s">
        <v>50</v>
      </c>
      <c r="D5" s="9"/>
      <c r="E5" s="16">
        <v>45487</v>
      </c>
      <c r="F5" s="159" t="s">
        <v>127</v>
      </c>
      <c r="G5" s="118"/>
      <c r="H5" s="128"/>
      <c r="I5" s="109"/>
      <c r="J5" s="110"/>
    </row>
    <row r="6" spans="1:21" ht="24" hidden="1" customHeight="1" x14ac:dyDescent="0.25">
      <c r="A6" s="19">
        <v>4</v>
      </c>
      <c r="B6" s="20" t="s">
        <v>128</v>
      </c>
      <c r="C6" s="20" t="s">
        <v>52</v>
      </c>
      <c r="D6" s="9"/>
      <c r="E6" s="9">
        <v>45499</v>
      </c>
      <c r="F6" s="159" t="s">
        <v>129</v>
      </c>
      <c r="G6" s="118"/>
      <c r="H6" s="128"/>
      <c r="I6" s="109"/>
      <c r="J6" s="110"/>
    </row>
    <row r="7" spans="1:21" ht="24" hidden="1" customHeight="1" x14ac:dyDescent="0.25">
      <c r="A7" s="19">
        <v>5</v>
      </c>
      <c r="B7" s="20" t="s">
        <v>48</v>
      </c>
      <c r="C7" s="20" t="s">
        <v>54</v>
      </c>
      <c r="D7" s="9"/>
      <c r="E7" s="9">
        <v>45508</v>
      </c>
      <c r="F7" s="159" t="s">
        <v>129</v>
      </c>
      <c r="G7" s="118"/>
      <c r="H7" s="128"/>
      <c r="I7" s="109"/>
      <c r="J7" s="110"/>
    </row>
    <row r="8" spans="1:21" ht="24" hidden="1" customHeight="1" x14ac:dyDescent="0.25">
      <c r="A8" s="19">
        <v>6</v>
      </c>
      <c r="B8" s="20" t="s">
        <v>130</v>
      </c>
      <c r="C8" s="20" t="s">
        <v>56</v>
      </c>
      <c r="D8" s="9"/>
      <c r="E8" s="9">
        <v>45517</v>
      </c>
      <c r="F8" s="159" t="s">
        <v>129</v>
      </c>
      <c r="G8" s="118"/>
      <c r="H8" s="128"/>
      <c r="I8" s="109"/>
      <c r="J8" s="110"/>
    </row>
    <row r="9" spans="1:21" ht="24" hidden="1" customHeight="1" x14ac:dyDescent="0.25">
      <c r="A9" s="19">
        <v>7</v>
      </c>
      <c r="B9" s="20" t="s">
        <v>128</v>
      </c>
      <c r="C9" s="20" t="s">
        <v>55</v>
      </c>
      <c r="D9" s="9"/>
      <c r="E9" s="16">
        <v>45523</v>
      </c>
      <c r="F9" s="159" t="s">
        <v>129</v>
      </c>
      <c r="G9" s="118"/>
      <c r="H9" s="128"/>
      <c r="I9" s="109"/>
      <c r="J9" s="110"/>
    </row>
    <row r="10" spans="1:21" ht="24" hidden="1" customHeight="1" x14ac:dyDescent="0.25">
      <c r="A10" s="19">
        <v>8</v>
      </c>
      <c r="B10" s="20" t="s">
        <v>130</v>
      </c>
      <c r="C10" s="20" t="s">
        <v>58</v>
      </c>
      <c r="D10" s="9"/>
      <c r="E10" s="9">
        <v>45546</v>
      </c>
      <c r="F10" s="159" t="s">
        <v>129</v>
      </c>
      <c r="G10" s="118"/>
      <c r="H10" s="128"/>
      <c r="I10" s="109"/>
      <c r="J10" s="110"/>
    </row>
    <row r="11" spans="1:21" ht="24" hidden="1" customHeight="1" x14ac:dyDescent="0.25">
      <c r="A11" s="19">
        <v>9</v>
      </c>
      <c r="B11" s="20" t="s">
        <v>128</v>
      </c>
      <c r="C11" s="20" t="s">
        <v>131</v>
      </c>
      <c r="D11" s="9"/>
      <c r="E11" s="9">
        <v>45548</v>
      </c>
      <c r="F11" s="159" t="s">
        <v>126</v>
      </c>
      <c r="G11" s="118"/>
      <c r="H11" s="128"/>
      <c r="I11" s="109"/>
      <c r="J11" s="110"/>
    </row>
    <row r="12" spans="1:21" ht="24" hidden="1" customHeight="1" x14ac:dyDescent="0.25">
      <c r="A12" s="19">
        <v>10</v>
      </c>
      <c r="B12" s="20" t="s">
        <v>51</v>
      </c>
      <c r="C12" s="20" t="s">
        <v>131</v>
      </c>
      <c r="D12" s="9"/>
      <c r="E12" s="9">
        <v>45556</v>
      </c>
      <c r="F12" s="159" t="s">
        <v>132</v>
      </c>
      <c r="G12" s="118"/>
      <c r="H12" s="128"/>
      <c r="I12" s="109"/>
      <c r="J12" s="110"/>
    </row>
    <row r="13" spans="1:21" ht="24" hidden="1" customHeight="1" x14ac:dyDescent="0.25">
      <c r="A13" s="19">
        <v>11</v>
      </c>
      <c r="B13" s="20" t="s">
        <v>130</v>
      </c>
      <c r="C13" s="20" t="s">
        <v>133</v>
      </c>
      <c r="D13" s="9"/>
      <c r="E13" s="9">
        <v>45579</v>
      </c>
      <c r="F13" s="159" t="s">
        <v>129</v>
      </c>
      <c r="G13" s="118"/>
      <c r="H13" s="128"/>
      <c r="I13" s="109"/>
      <c r="J13" s="110"/>
    </row>
    <row r="14" spans="1:21" ht="24" hidden="1" customHeight="1" x14ac:dyDescent="0.25">
      <c r="A14" s="19">
        <v>12</v>
      </c>
      <c r="B14" s="20" t="s">
        <v>130</v>
      </c>
      <c r="C14" s="20" t="s">
        <v>7</v>
      </c>
      <c r="D14" s="16"/>
      <c r="E14" s="16">
        <v>45612</v>
      </c>
      <c r="F14" s="159" t="s">
        <v>129</v>
      </c>
      <c r="G14" s="118"/>
      <c r="H14" s="128"/>
      <c r="I14" s="109"/>
      <c r="J14" s="110"/>
    </row>
    <row r="15" spans="1:21" ht="24" hidden="1" customHeight="1" x14ac:dyDescent="0.25">
      <c r="A15" s="19">
        <v>13</v>
      </c>
      <c r="B15" s="20" t="s">
        <v>51</v>
      </c>
      <c r="C15" s="20" t="s">
        <v>133</v>
      </c>
      <c r="D15" s="16"/>
      <c r="E15" s="16">
        <v>45623</v>
      </c>
      <c r="F15" s="159" t="s">
        <v>129</v>
      </c>
      <c r="G15" s="118"/>
      <c r="H15" s="128"/>
      <c r="I15" s="109"/>
      <c r="J15" s="110"/>
    </row>
    <row r="16" spans="1:21" ht="24" customHeight="1" x14ac:dyDescent="0.25">
      <c r="A16" s="19">
        <v>14</v>
      </c>
      <c r="B16" s="20" t="s">
        <v>130</v>
      </c>
      <c r="C16" s="20" t="s">
        <v>11</v>
      </c>
      <c r="D16" s="16"/>
      <c r="E16" s="16">
        <v>45642</v>
      </c>
      <c r="F16" s="159" t="s">
        <v>129</v>
      </c>
      <c r="G16" s="118"/>
      <c r="H16" s="128"/>
      <c r="I16" s="109"/>
      <c r="J16" s="110"/>
    </row>
    <row r="17" spans="1:21" ht="24" customHeight="1" x14ac:dyDescent="0.25">
      <c r="A17" s="19">
        <v>15</v>
      </c>
      <c r="B17" s="20" t="s">
        <v>51</v>
      </c>
      <c r="C17" s="20" t="s">
        <v>7</v>
      </c>
      <c r="D17" s="16"/>
      <c r="E17" s="16">
        <v>45651</v>
      </c>
      <c r="F17" s="159" t="s">
        <v>129</v>
      </c>
      <c r="G17" s="118"/>
      <c r="H17" s="128"/>
      <c r="I17" s="109"/>
      <c r="J17" s="110"/>
    </row>
    <row r="18" spans="1:21" ht="24" customHeight="1" x14ac:dyDescent="0.25">
      <c r="A18" s="19" t="s">
        <v>19</v>
      </c>
      <c r="B18" s="127" t="s">
        <v>134</v>
      </c>
      <c r="C18" s="118"/>
      <c r="D18" s="118"/>
      <c r="E18" s="118"/>
      <c r="F18" s="118"/>
      <c r="G18" s="118"/>
      <c r="H18" s="128"/>
      <c r="I18" s="109"/>
      <c r="J18" s="110"/>
    </row>
    <row r="19" spans="1:21" ht="54" customHeight="1" x14ac:dyDescent="0.25">
      <c r="A19" s="121" t="s">
        <v>238</v>
      </c>
      <c r="B19" s="122"/>
      <c r="C19" s="122"/>
      <c r="D19" s="122"/>
      <c r="E19" s="122"/>
      <c r="F19" s="122"/>
      <c r="G19" s="122"/>
      <c r="H19" s="122"/>
      <c r="I19" s="122"/>
      <c r="J19" s="122"/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spans="1:21" ht="24" customHeight="1" x14ac:dyDescent="0.25">
      <c r="A20" s="18" t="s">
        <v>1</v>
      </c>
      <c r="B20" s="123" t="s">
        <v>2</v>
      </c>
      <c r="C20" s="124"/>
      <c r="D20" s="123" t="s">
        <v>3</v>
      </c>
      <c r="E20" s="124"/>
      <c r="F20" s="123" t="s">
        <v>4</v>
      </c>
      <c r="G20" s="163"/>
      <c r="H20" s="163"/>
      <c r="I20" s="125" t="s">
        <v>5</v>
      </c>
      <c r="J20" s="126"/>
      <c r="L20" s="15"/>
      <c r="M20" s="15"/>
      <c r="N20" s="15"/>
      <c r="O20" s="15"/>
      <c r="P20" s="15"/>
      <c r="Q20" s="15"/>
      <c r="R20" s="15"/>
      <c r="S20" s="15"/>
    </row>
    <row r="21" spans="1:21" ht="24" customHeight="1" x14ac:dyDescent="0.25">
      <c r="A21" s="19">
        <v>1</v>
      </c>
      <c r="B21" s="20" t="s">
        <v>82</v>
      </c>
      <c r="C21" s="20" t="s">
        <v>195</v>
      </c>
      <c r="D21" s="16"/>
      <c r="E21" s="16">
        <v>45687</v>
      </c>
      <c r="F21" s="159"/>
      <c r="G21" s="118"/>
      <c r="H21" s="128"/>
      <c r="I21" s="127"/>
      <c r="J21" s="128"/>
      <c r="L21" s="15"/>
      <c r="M21" s="15"/>
      <c r="N21" s="15"/>
      <c r="O21" s="15"/>
      <c r="P21" s="15"/>
      <c r="Q21" s="15"/>
      <c r="R21" s="15"/>
      <c r="S21" s="15"/>
    </row>
    <row r="22" spans="1:21" ht="24" customHeight="1" x14ac:dyDescent="0.25">
      <c r="A22" s="19">
        <v>2</v>
      </c>
      <c r="B22" s="20" t="s">
        <v>51</v>
      </c>
      <c r="C22" s="20" t="s">
        <v>196</v>
      </c>
      <c r="D22" s="16"/>
      <c r="E22" s="16">
        <v>45709</v>
      </c>
      <c r="F22" s="159"/>
      <c r="G22" s="118"/>
      <c r="H22" s="128"/>
      <c r="I22" s="127"/>
      <c r="J22" s="128"/>
      <c r="L22" s="15"/>
      <c r="M22" s="15"/>
      <c r="N22" s="15"/>
      <c r="O22" s="15"/>
      <c r="P22" s="15"/>
      <c r="Q22" s="15"/>
      <c r="R22" s="15"/>
      <c r="S22" s="15"/>
    </row>
    <row r="23" spans="1:21" ht="24" customHeight="1" x14ac:dyDescent="0.25">
      <c r="A23" s="19" t="s">
        <v>19</v>
      </c>
      <c r="B23" s="117" t="s">
        <v>292</v>
      </c>
      <c r="C23" s="118"/>
      <c r="D23" s="118"/>
      <c r="E23" s="118"/>
      <c r="F23" s="118"/>
      <c r="G23" s="118"/>
      <c r="H23" s="128"/>
      <c r="I23" s="109"/>
      <c r="J23" s="110"/>
    </row>
  </sheetData>
  <mergeCells count="48">
    <mergeCell ref="A1:J1"/>
    <mergeCell ref="B2:C2"/>
    <mergeCell ref="D2:E2"/>
    <mergeCell ref="F2:H2"/>
    <mergeCell ref="I2:J2"/>
    <mergeCell ref="F3:H3"/>
    <mergeCell ref="I3:J3"/>
    <mergeCell ref="F4:H4"/>
    <mergeCell ref="I4:J4"/>
    <mergeCell ref="F5:H5"/>
    <mergeCell ref="I5:J5"/>
    <mergeCell ref="F6:H6"/>
    <mergeCell ref="I6:J6"/>
    <mergeCell ref="F7:H7"/>
    <mergeCell ref="I7:J7"/>
    <mergeCell ref="F8:H8"/>
    <mergeCell ref="I8:J8"/>
    <mergeCell ref="F9:H9"/>
    <mergeCell ref="I9:J9"/>
    <mergeCell ref="F10:H10"/>
    <mergeCell ref="I10:J10"/>
    <mergeCell ref="F11:H11"/>
    <mergeCell ref="I11:J11"/>
    <mergeCell ref="F12:H12"/>
    <mergeCell ref="I12:J12"/>
    <mergeCell ref="F13:H13"/>
    <mergeCell ref="I13:J13"/>
    <mergeCell ref="F14:H14"/>
    <mergeCell ref="I14:J14"/>
    <mergeCell ref="B18:H18"/>
    <mergeCell ref="I18:J18"/>
    <mergeCell ref="F15:H15"/>
    <mergeCell ref="I15:J15"/>
    <mergeCell ref="F16:H16"/>
    <mergeCell ref="I16:J16"/>
    <mergeCell ref="F17:H17"/>
    <mergeCell ref="I17:J17"/>
    <mergeCell ref="A19:J19"/>
    <mergeCell ref="B20:C20"/>
    <mergeCell ref="D20:E20"/>
    <mergeCell ref="F20:H20"/>
    <mergeCell ref="I20:J20"/>
    <mergeCell ref="B23:H23"/>
    <mergeCell ref="I23:J23"/>
    <mergeCell ref="F21:H21"/>
    <mergeCell ref="I21:J21"/>
    <mergeCell ref="F22:H22"/>
    <mergeCell ref="I22:J22"/>
  </mergeCells>
  <phoneticPr fontId="16" type="noConversion"/>
  <conditionalFormatting sqref="A1:J1">
    <cfRule type="colorScale" priority="3">
      <colorScale>
        <cfvo type="min"/>
        <cfvo type="max"/>
        <color theme="6" tint="0.59999389629810485"/>
        <color theme="6" tint="0.59999389629810485"/>
      </colorScale>
    </cfRule>
  </conditionalFormatting>
  <conditionalFormatting sqref="A19:J19">
    <cfRule type="colorScale" priority="1">
      <colorScale>
        <cfvo type="min"/>
        <cfvo type="max"/>
        <color theme="6" tint="0.59999389629810485"/>
        <color theme="6" tint="0.59999389629810485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76"/>
  <sheetViews>
    <sheetView topLeftCell="A60" workbookViewId="0">
      <selection activeCell="A70" sqref="A70:XFD70"/>
    </sheetView>
  </sheetViews>
  <sheetFormatPr defaultColWidth="9.90625" defaultRowHeight="14" x14ac:dyDescent="0.25"/>
  <cols>
    <col min="1" max="1" width="14.6328125" style="1" customWidth="1"/>
    <col min="2" max="5" width="14.6328125" style="2" customWidth="1"/>
    <col min="6" max="6" width="23.90625" style="2" customWidth="1"/>
    <col min="7" max="7" width="14.6328125" style="2" customWidth="1"/>
    <col min="8" max="16384" width="9.90625" style="2"/>
  </cols>
  <sheetData>
    <row r="1" spans="1:18" ht="54" hidden="1" customHeight="1" x14ac:dyDescent="0.25">
      <c r="A1" s="129" t="s">
        <v>142</v>
      </c>
      <c r="B1" s="130"/>
      <c r="C1" s="130"/>
      <c r="D1" s="130"/>
      <c r="E1" s="130"/>
      <c r="F1" s="130"/>
      <c r="G1" s="130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24" hidden="1" customHeight="1" x14ac:dyDescent="0.25">
      <c r="A2" s="3" t="s">
        <v>1</v>
      </c>
      <c r="B2" s="131" t="s">
        <v>2</v>
      </c>
      <c r="C2" s="132"/>
      <c r="D2" s="131" t="s">
        <v>3</v>
      </c>
      <c r="E2" s="132"/>
      <c r="F2" s="3" t="s">
        <v>4</v>
      </c>
      <c r="G2" s="97"/>
      <c r="I2" s="11"/>
      <c r="J2" s="11"/>
      <c r="K2" s="11"/>
      <c r="L2" s="11"/>
      <c r="M2" s="11"/>
      <c r="N2" s="11"/>
      <c r="O2" s="11"/>
      <c r="P2" s="11"/>
    </row>
    <row r="3" spans="1:18" ht="24" hidden="1" customHeight="1" x14ac:dyDescent="0.25">
      <c r="A3" s="4">
        <v>1</v>
      </c>
      <c r="B3" s="12" t="s">
        <v>143</v>
      </c>
      <c r="C3" s="8" t="s">
        <v>144</v>
      </c>
      <c r="D3" s="13">
        <v>45302</v>
      </c>
      <c r="E3" s="13">
        <v>45307</v>
      </c>
      <c r="F3" s="8" t="s">
        <v>145</v>
      </c>
      <c r="G3" s="96"/>
      <c r="I3" s="11"/>
      <c r="J3" s="11"/>
      <c r="K3" s="11"/>
      <c r="L3" s="11"/>
      <c r="M3" s="11"/>
      <c r="N3" s="11"/>
      <c r="O3" s="11"/>
      <c r="P3" s="11"/>
    </row>
    <row r="4" spans="1:18" ht="24" hidden="1" customHeight="1" x14ac:dyDescent="0.25">
      <c r="A4" s="4">
        <v>2</v>
      </c>
      <c r="B4" s="12" t="s">
        <v>143</v>
      </c>
      <c r="C4" s="8" t="s">
        <v>146</v>
      </c>
      <c r="D4" s="13">
        <v>45316</v>
      </c>
      <c r="E4" s="13">
        <v>45321</v>
      </c>
      <c r="F4" s="8" t="s">
        <v>147</v>
      </c>
      <c r="G4" s="96"/>
      <c r="I4" s="11"/>
      <c r="J4" s="11"/>
      <c r="K4" s="11"/>
      <c r="L4" s="11"/>
      <c r="M4" s="11"/>
      <c r="N4" s="11"/>
      <c r="O4" s="11"/>
      <c r="P4" s="11"/>
    </row>
    <row r="5" spans="1:18" ht="24" hidden="1" customHeight="1" x14ac:dyDescent="0.25">
      <c r="A5" s="4">
        <v>3</v>
      </c>
      <c r="B5" s="12" t="s">
        <v>143</v>
      </c>
      <c r="C5" s="8" t="s">
        <v>148</v>
      </c>
      <c r="D5" s="115" t="s">
        <v>137</v>
      </c>
      <c r="E5" s="116"/>
      <c r="F5" s="8" t="s">
        <v>136</v>
      </c>
      <c r="G5" s="94"/>
      <c r="I5" s="11"/>
      <c r="J5" s="11"/>
      <c r="K5" s="11"/>
      <c r="L5" s="11"/>
      <c r="M5" s="11"/>
      <c r="N5" s="11"/>
      <c r="O5" s="11"/>
      <c r="P5" s="11"/>
    </row>
    <row r="6" spans="1:18" ht="24" hidden="1" customHeight="1" x14ac:dyDescent="0.25">
      <c r="A6" s="4">
        <v>4</v>
      </c>
      <c r="B6" s="12" t="s">
        <v>143</v>
      </c>
      <c r="C6" s="8" t="s">
        <v>149</v>
      </c>
      <c r="D6" s="13" t="s">
        <v>150</v>
      </c>
      <c r="E6" s="13">
        <v>45344</v>
      </c>
      <c r="F6" s="8" t="s">
        <v>14</v>
      </c>
      <c r="G6" s="96"/>
      <c r="I6" s="11"/>
      <c r="J6" s="11"/>
      <c r="K6" s="11"/>
      <c r="L6" s="11"/>
      <c r="M6" s="11"/>
      <c r="N6" s="11"/>
      <c r="O6" s="11"/>
      <c r="P6" s="11"/>
    </row>
    <row r="7" spans="1:18" ht="24" hidden="1" customHeight="1" x14ac:dyDescent="0.25">
      <c r="A7" s="4">
        <v>5</v>
      </c>
      <c r="B7" s="12" t="s">
        <v>143</v>
      </c>
      <c r="C7" s="8" t="s">
        <v>151</v>
      </c>
      <c r="D7" s="13">
        <v>45358</v>
      </c>
      <c r="E7" s="13">
        <v>45359</v>
      </c>
      <c r="F7" s="8" t="s">
        <v>152</v>
      </c>
      <c r="G7" s="94"/>
      <c r="I7" s="11"/>
      <c r="J7" s="11"/>
      <c r="K7" s="11"/>
      <c r="L7" s="11"/>
      <c r="M7" s="11"/>
      <c r="N7" s="11"/>
      <c r="O7" s="11"/>
      <c r="P7" s="11"/>
    </row>
    <row r="8" spans="1:18" ht="24" hidden="1" customHeight="1" x14ac:dyDescent="0.25">
      <c r="A8" s="4">
        <v>6</v>
      </c>
      <c r="B8" s="12" t="s">
        <v>153</v>
      </c>
      <c r="C8" s="8" t="s">
        <v>154</v>
      </c>
      <c r="D8" s="13">
        <v>45372</v>
      </c>
      <c r="E8" s="13">
        <v>45373</v>
      </c>
      <c r="F8" s="8" t="s">
        <v>155</v>
      </c>
      <c r="G8" s="96"/>
      <c r="I8" s="11"/>
      <c r="J8" s="11"/>
      <c r="K8" s="11"/>
      <c r="L8" s="11"/>
      <c r="M8" s="11"/>
      <c r="N8" s="11"/>
      <c r="O8" s="11"/>
      <c r="P8" s="11"/>
    </row>
    <row r="9" spans="1:18" ht="24" hidden="1" customHeight="1" x14ac:dyDescent="0.25">
      <c r="A9" s="4">
        <v>7</v>
      </c>
      <c r="B9" s="12" t="s">
        <v>153</v>
      </c>
      <c r="C9" s="8" t="s">
        <v>156</v>
      </c>
      <c r="D9" s="13">
        <v>45386</v>
      </c>
      <c r="E9" s="13">
        <v>45392</v>
      </c>
      <c r="F9" s="8" t="s">
        <v>157</v>
      </c>
      <c r="G9" s="94"/>
      <c r="I9" s="11"/>
      <c r="J9" s="11"/>
      <c r="K9" s="11"/>
      <c r="L9" s="11"/>
      <c r="M9" s="11"/>
      <c r="N9" s="11"/>
      <c r="O9" s="11"/>
      <c r="P9" s="11"/>
    </row>
    <row r="10" spans="1:18" ht="24" hidden="1" customHeight="1" x14ac:dyDescent="0.25">
      <c r="A10" s="4">
        <v>8</v>
      </c>
      <c r="B10" s="12" t="s">
        <v>143</v>
      </c>
      <c r="C10" s="8" t="s">
        <v>158</v>
      </c>
      <c r="D10" s="13" t="s">
        <v>159</v>
      </c>
      <c r="E10" s="13">
        <v>45405</v>
      </c>
      <c r="F10" s="8" t="s">
        <v>160</v>
      </c>
      <c r="G10" s="94"/>
      <c r="I10" s="11"/>
      <c r="J10" s="11"/>
      <c r="K10" s="11"/>
      <c r="L10" s="11"/>
      <c r="M10" s="11"/>
      <c r="N10" s="11"/>
      <c r="O10" s="11"/>
      <c r="P10" s="11"/>
    </row>
    <row r="11" spans="1:18" ht="24" hidden="1" customHeight="1" x14ac:dyDescent="0.25">
      <c r="A11" s="4">
        <v>9</v>
      </c>
      <c r="B11" s="12" t="s">
        <v>143</v>
      </c>
      <c r="C11" s="8" t="s">
        <v>161</v>
      </c>
      <c r="D11" s="13">
        <v>45421</v>
      </c>
      <c r="E11" s="13">
        <v>45424</v>
      </c>
      <c r="F11" s="8" t="s">
        <v>162</v>
      </c>
      <c r="G11" s="94"/>
      <c r="I11" s="11"/>
      <c r="J11" s="11"/>
      <c r="K11" s="11"/>
      <c r="L11" s="11"/>
      <c r="M11" s="11"/>
      <c r="N11" s="11"/>
      <c r="O11" s="11"/>
      <c r="P11" s="11"/>
    </row>
    <row r="12" spans="1:18" ht="24" hidden="1" customHeight="1" x14ac:dyDescent="0.25">
      <c r="A12" s="4">
        <v>10</v>
      </c>
      <c r="B12" s="12" t="s">
        <v>143</v>
      </c>
      <c r="C12" s="8" t="s">
        <v>163</v>
      </c>
      <c r="D12" s="13">
        <v>45435</v>
      </c>
      <c r="E12" s="13">
        <v>45448</v>
      </c>
      <c r="F12" s="8" t="s">
        <v>164</v>
      </c>
      <c r="G12" s="94"/>
      <c r="I12" s="11"/>
      <c r="J12" s="11"/>
      <c r="K12" s="11"/>
      <c r="L12" s="11"/>
      <c r="M12" s="11"/>
      <c r="N12" s="11"/>
      <c r="O12" s="11"/>
      <c r="P12" s="11"/>
    </row>
    <row r="13" spans="1:18" ht="24" hidden="1" customHeight="1" x14ac:dyDescent="0.25">
      <c r="A13" s="4">
        <v>11</v>
      </c>
      <c r="B13" s="12" t="s">
        <v>143</v>
      </c>
      <c r="C13" s="8" t="s">
        <v>165</v>
      </c>
      <c r="D13" s="13">
        <v>45463</v>
      </c>
      <c r="E13" s="13">
        <v>45470</v>
      </c>
      <c r="F13" s="8" t="s">
        <v>138</v>
      </c>
      <c r="G13" s="94"/>
      <c r="I13" s="11"/>
      <c r="J13" s="11"/>
      <c r="K13" s="11"/>
      <c r="L13" s="11"/>
      <c r="M13" s="11"/>
      <c r="N13" s="11"/>
      <c r="O13" s="11"/>
      <c r="P13" s="11"/>
    </row>
    <row r="14" spans="1:18" customFormat="1" ht="24" hidden="1" customHeight="1" x14ac:dyDescent="0.25">
      <c r="A14" s="4">
        <v>12</v>
      </c>
      <c r="B14" s="12" t="s">
        <v>143</v>
      </c>
      <c r="C14" s="12" t="s">
        <v>166</v>
      </c>
      <c r="D14" s="14">
        <v>45477</v>
      </c>
      <c r="E14" s="14">
        <v>45491</v>
      </c>
      <c r="F14" s="26" t="s">
        <v>167</v>
      </c>
      <c r="G14" s="95"/>
    </row>
    <row r="15" spans="1:18" customFormat="1" ht="24" hidden="1" customHeight="1" x14ac:dyDescent="0.25">
      <c r="A15" s="4">
        <v>13</v>
      </c>
      <c r="B15" s="157" t="s">
        <v>90</v>
      </c>
      <c r="C15" s="158"/>
      <c r="D15" s="158"/>
      <c r="E15" s="158"/>
      <c r="F15" s="158"/>
      <c r="G15" s="93"/>
      <c r="I15" s="15"/>
      <c r="J15" s="15"/>
      <c r="K15" s="15"/>
      <c r="L15" s="15"/>
      <c r="M15" s="15"/>
      <c r="N15" s="15"/>
      <c r="O15" s="15"/>
      <c r="P15" s="15"/>
    </row>
    <row r="16" spans="1:18" customFormat="1" ht="24" hidden="1" customHeight="1" x14ac:dyDescent="0.25">
      <c r="A16" s="4">
        <v>14</v>
      </c>
      <c r="B16" s="157" t="s">
        <v>140</v>
      </c>
      <c r="C16" s="158"/>
      <c r="D16" s="158"/>
      <c r="E16" s="158"/>
      <c r="F16" s="158"/>
      <c r="G16" s="93"/>
      <c r="I16" s="15"/>
      <c r="J16" s="15"/>
      <c r="K16" s="15"/>
      <c r="L16" s="15"/>
      <c r="M16" s="15"/>
      <c r="N16" s="15"/>
      <c r="O16" s="15"/>
      <c r="P16" s="15"/>
    </row>
    <row r="17" spans="1:18" customFormat="1" ht="24" hidden="1" customHeight="1" x14ac:dyDescent="0.25">
      <c r="A17" s="4">
        <v>15</v>
      </c>
      <c r="B17" s="12" t="s">
        <v>143</v>
      </c>
      <c r="C17" s="12" t="s">
        <v>168</v>
      </c>
      <c r="D17" s="14">
        <v>45512</v>
      </c>
      <c r="E17" s="14">
        <v>45513</v>
      </c>
      <c r="F17" s="30" t="s">
        <v>169</v>
      </c>
      <c r="G17" s="94"/>
    </row>
    <row r="18" spans="1:18" customFormat="1" ht="24" hidden="1" customHeight="1" x14ac:dyDescent="0.25">
      <c r="A18" s="4">
        <v>16</v>
      </c>
      <c r="B18" s="157" t="s">
        <v>90</v>
      </c>
      <c r="C18" s="158"/>
      <c r="D18" s="158"/>
      <c r="E18" s="158"/>
      <c r="F18" s="158"/>
      <c r="G18" s="93"/>
      <c r="I18" s="15"/>
      <c r="J18" s="15"/>
      <c r="K18" s="15"/>
      <c r="L18" s="15"/>
      <c r="M18" s="15"/>
      <c r="N18" s="15"/>
      <c r="O18" s="15"/>
      <c r="P18" s="15"/>
    </row>
    <row r="19" spans="1:18" customFormat="1" ht="24" hidden="1" customHeight="1" x14ac:dyDescent="0.25">
      <c r="A19" s="4">
        <v>17</v>
      </c>
      <c r="B19" s="12" t="s">
        <v>143</v>
      </c>
      <c r="C19" s="12" t="s">
        <v>170</v>
      </c>
      <c r="D19" s="14">
        <v>45533</v>
      </c>
      <c r="E19" s="14">
        <v>45536</v>
      </c>
      <c r="F19" s="30" t="s">
        <v>171</v>
      </c>
      <c r="G19" s="95"/>
    </row>
    <row r="20" spans="1:18" customFormat="1" ht="24" hidden="1" customHeight="1" x14ac:dyDescent="0.25">
      <c r="A20" s="4">
        <v>18</v>
      </c>
      <c r="B20" s="12" t="s">
        <v>143</v>
      </c>
      <c r="C20" s="12" t="s">
        <v>172</v>
      </c>
      <c r="D20" s="14">
        <v>45547</v>
      </c>
      <c r="E20" s="14">
        <v>45563</v>
      </c>
      <c r="F20" s="30" t="s">
        <v>173</v>
      </c>
      <c r="G20" s="94"/>
    </row>
    <row r="21" spans="1:18" customFormat="1" ht="24" hidden="1" customHeight="1" x14ac:dyDescent="0.25">
      <c r="A21" s="4">
        <v>19</v>
      </c>
      <c r="B21" s="157" t="s">
        <v>90</v>
      </c>
      <c r="C21" s="158"/>
      <c r="D21" s="158"/>
      <c r="E21" s="158"/>
      <c r="F21" s="158"/>
      <c r="G21" s="93"/>
      <c r="I21" s="15"/>
      <c r="J21" s="15"/>
      <c r="K21" s="15"/>
      <c r="L21" s="15"/>
      <c r="M21" s="15"/>
      <c r="N21" s="15"/>
      <c r="O21" s="15"/>
      <c r="P21" s="15"/>
    </row>
    <row r="22" spans="1:18" customFormat="1" ht="24" hidden="1" customHeight="1" x14ac:dyDescent="0.25">
      <c r="A22" s="4">
        <v>20</v>
      </c>
      <c r="B22" s="12" t="s">
        <v>143</v>
      </c>
      <c r="C22" s="12" t="s">
        <v>174</v>
      </c>
      <c r="D22" s="14">
        <v>45568</v>
      </c>
      <c r="E22" s="14">
        <v>45581</v>
      </c>
      <c r="F22" s="30" t="s">
        <v>175</v>
      </c>
      <c r="G22" s="95"/>
    </row>
    <row r="23" spans="1:18" customFormat="1" ht="24" hidden="1" customHeight="1" x14ac:dyDescent="0.25">
      <c r="A23" s="4">
        <v>21</v>
      </c>
      <c r="B23" s="157" t="s">
        <v>140</v>
      </c>
      <c r="C23" s="158"/>
      <c r="D23" s="158"/>
      <c r="E23" s="158"/>
      <c r="F23" s="158"/>
      <c r="G23" s="93"/>
      <c r="I23" s="15"/>
      <c r="J23" s="15"/>
      <c r="K23" s="15"/>
      <c r="L23" s="15"/>
      <c r="M23" s="15"/>
      <c r="N23" s="15"/>
      <c r="O23" s="15"/>
      <c r="P23" s="15"/>
    </row>
    <row r="24" spans="1:18" customFormat="1" ht="24" hidden="1" customHeight="1" x14ac:dyDescent="0.25">
      <c r="A24" s="4">
        <v>22</v>
      </c>
      <c r="B24" s="12" t="s">
        <v>143</v>
      </c>
      <c r="C24" s="12" t="s">
        <v>176</v>
      </c>
      <c r="D24" s="14">
        <v>45596</v>
      </c>
      <c r="E24" s="14">
        <v>45602</v>
      </c>
      <c r="F24" s="30" t="s">
        <v>177</v>
      </c>
      <c r="G24" s="94"/>
    </row>
    <row r="25" spans="1:18" customFormat="1" ht="24" hidden="1" customHeight="1" x14ac:dyDescent="0.25">
      <c r="A25" s="4">
        <v>23</v>
      </c>
      <c r="B25" s="157" t="s">
        <v>90</v>
      </c>
      <c r="C25" s="158"/>
      <c r="D25" s="158"/>
      <c r="E25" s="158"/>
      <c r="F25" s="158"/>
      <c r="G25" s="93"/>
      <c r="I25" s="15"/>
      <c r="J25" s="15"/>
      <c r="K25" s="15"/>
      <c r="L25" s="15"/>
      <c r="M25" s="15"/>
      <c r="N25" s="15"/>
      <c r="O25" s="15"/>
      <c r="P25" s="15"/>
    </row>
    <row r="26" spans="1:18" customFormat="1" ht="24" hidden="1" customHeight="1" x14ac:dyDescent="0.25">
      <c r="A26" s="4">
        <v>24</v>
      </c>
      <c r="B26" s="12" t="s">
        <v>143</v>
      </c>
      <c r="C26" s="12" t="s">
        <v>178</v>
      </c>
      <c r="D26" s="14">
        <v>45617</v>
      </c>
      <c r="E26" s="14">
        <v>45621</v>
      </c>
      <c r="F26" s="30" t="s">
        <v>75</v>
      </c>
      <c r="G26" s="95"/>
    </row>
    <row r="27" spans="1:18" customFormat="1" ht="24" hidden="1" customHeight="1" x14ac:dyDescent="0.25">
      <c r="A27" s="4">
        <v>25</v>
      </c>
      <c r="B27" s="5" t="s">
        <v>143</v>
      </c>
      <c r="C27" s="5" t="s">
        <v>179</v>
      </c>
      <c r="D27" s="9">
        <v>45631</v>
      </c>
      <c r="E27" s="9">
        <v>45644</v>
      </c>
      <c r="F27" s="30" t="s">
        <v>68</v>
      </c>
      <c r="G27" s="95"/>
    </row>
    <row r="28" spans="1:18" customFormat="1" ht="24" hidden="1" customHeight="1" x14ac:dyDescent="0.25">
      <c r="A28" s="4">
        <v>26</v>
      </c>
      <c r="B28" s="5" t="s">
        <v>143</v>
      </c>
      <c r="C28" s="5" t="s">
        <v>23</v>
      </c>
      <c r="D28" s="9">
        <v>45645</v>
      </c>
      <c r="E28" s="9">
        <v>45657</v>
      </c>
      <c r="F28" s="27" t="s">
        <v>10</v>
      </c>
      <c r="G28" s="95"/>
    </row>
    <row r="29" spans="1:18" ht="24.65" hidden="1" customHeight="1" x14ac:dyDescent="0.25">
      <c r="A29" s="10" t="s">
        <v>141</v>
      </c>
      <c r="B29" s="155" t="s">
        <v>180</v>
      </c>
      <c r="C29" s="156"/>
      <c r="D29" s="156"/>
      <c r="E29" s="156"/>
      <c r="F29" s="156"/>
      <c r="G29" s="98"/>
    </row>
    <row r="30" spans="1:18" ht="54" hidden="1" customHeight="1" x14ac:dyDescent="0.25">
      <c r="A30" s="129" t="s">
        <v>474</v>
      </c>
      <c r="B30" s="130"/>
      <c r="C30" s="130"/>
      <c r="D30" s="130"/>
      <c r="E30" s="130"/>
      <c r="F30" s="130"/>
      <c r="G30" s="130"/>
      <c r="I30" s="11"/>
      <c r="J30" s="11"/>
      <c r="K30" s="11"/>
      <c r="L30" s="11"/>
      <c r="M30" s="11"/>
      <c r="N30" s="11"/>
      <c r="O30" s="11"/>
      <c r="P30" s="11"/>
      <c r="Q30" s="11"/>
      <c r="R30" s="11"/>
    </row>
    <row r="31" spans="1:18" ht="24" hidden="1" customHeight="1" x14ac:dyDescent="0.25">
      <c r="A31" s="3" t="s">
        <v>1</v>
      </c>
      <c r="B31" s="131" t="s">
        <v>2</v>
      </c>
      <c r="C31" s="132"/>
      <c r="D31" s="131" t="s">
        <v>3</v>
      </c>
      <c r="E31" s="132"/>
      <c r="F31" s="3" t="s">
        <v>4</v>
      </c>
      <c r="G31" s="97"/>
      <c r="I31" s="11"/>
      <c r="J31" s="11"/>
      <c r="K31" s="11"/>
      <c r="L31" s="11"/>
      <c r="M31" s="11"/>
      <c r="N31" s="11"/>
      <c r="O31" s="11"/>
      <c r="P31" s="11"/>
    </row>
    <row r="32" spans="1:18" customFormat="1" ht="24" hidden="1" customHeight="1" x14ac:dyDescent="0.25">
      <c r="A32" s="4">
        <v>1</v>
      </c>
      <c r="B32" s="5" t="s">
        <v>143</v>
      </c>
      <c r="C32" s="5" t="s">
        <v>25</v>
      </c>
      <c r="D32" s="13">
        <v>45673</v>
      </c>
      <c r="E32" s="13">
        <v>45687</v>
      </c>
      <c r="F32" s="27" t="s">
        <v>248</v>
      </c>
      <c r="G32" s="95"/>
    </row>
    <row r="33" spans="1:16" customFormat="1" ht="24" hidden="1" customHeight="1" x14ac:dyDescent="0.25">
      <c r="A33" s="4">
        <v>2</v>
      </c>
      <c r="B33" s="5" t="s">
        <v>143</v>
      </c>
      <c r="C33" s="5" t="s">
        <v>26</v>
      </c>
      <c r="D33" s="9">
        <v>45687</v>
      </c>
      <c r="E33" s="9">
        <v>45703</v>
      </c>
      <c r="F33" s="27" t="s">
        <v>248</v>
      </c>
      <c r="G33" s="95"/>
    </row>
    <row r="34" spans="1:16" customFormat="1" ht="24" hidden="1" customHeight="1" x14ac:dyDescent="0.25">
      <c r="A34" s="4">
        <v>3</v>
      </c>
      <c r="B34" s="5" t="s">
        <v>143</v>
      </c>
      <c r="C34" s="5" t="s">
        <v>27</v>
      </c>
      <c r="D34" s="9">
        <v>45701</v>
      </c>
      <c r="E34" s="9">
        <v>45717</v>
      </c>
      <c r="F34" s="27" t="s">
        <v>248</v>
      </c>
      <c r="G34" s="95"/>
    </row>
    <row r="35" spans="1:16" customFormat="1" ht="24" hidden="1" customHeight="1" x14ac:dyDescent="0.25">
      <c r="A35" s="4">
        <v>4</v>
      </c>
      <c r="B35" s="5" t="s">
        <v>143</v>
      </c>
      <c r="C35" s="5" t="s">
        <v>28</v>
      </c>
      <c r="D35" s="9">
        <v>45715</v>
      </c>
      <c r="E35" s="9">
        <v>45737</v>
      </c>
      <c r="F35" s="27" t="s">
        <v>248</v>
      </c>
      <c r="G35" s="95"/>
    </row>
    <row r="36" spans="1:16" customFormat="1" ht="24" hidden="1" customHeight="1" x14ac:dyDescent="0.25">
      <c r="A36" s="4">
        <v>5</v>
      </c>
      <c r="B36" s="113" t="s">
        <v>140</v>
      </c>
      <c r="C36" s="114"/>
      <c r="D36" s="114"/>
      <c r="E36" s="114"/>
      <c r="F36" s="114"/>
      <c r="G36" s="93"/>
      <c r="I36" s="15"/>
      <c r="J36" s="15"/>
      <c r="K36" s="15"/>
      <c r="L36" s="15"/>
      <c r="M36" s="15"/>
      <c r="N36" s="15"/>
      <c r="O36" s="15"/>
      <c r="P36" s="15"/>
    </row>
    <row r="37" spans="1:16" customFormat="1" ht="24" hidden="1" customHeight="1" x14ac:dyDescent="0.25">
      <c r="A37" s="4">
        <v>6</v>
      </c>
      <c r="B37" s="5" t="s">
        <v>143</v>
      </c>
      <c r="C37" s="5" t="s">
        <v>29</v>
      </c>
      <c r="D37" s="9">
        <v>45743</v>
      </c>
      <c r="E37" s="9">
        <v>45755</v>
      </c>
      <c r="F37" s="27" t="s">
        <v>248</v>
      </c>
      <c r="G37" s="95"/>
    </row>
    <row r="38" spans="1:16" customFormat="1" ht="24" hidden="1" customHeight="1" x14ac:dyDescent="0.25">
      <c r="A38" s="4">
        <v>7</v>
      </c>
      <c r="B38" s="5" t="s">
        <v>143</v>
      </c>
      <c r="C38" s="5" t="s">
        <v>30</v>
      </c>
      <c r="D38" s="9">
        <v>45757</v>
      </c>
      <c r="E38" s="9">
        <v>45771</v>
      </c>
      <c r="F38" s="27" t="s">
        <v>248</v>
      </c>
      <c r="G38" s="95"/>
    </row>
    <row r="39" spans="1:16" customFormat="1" ht="24" hidden="1" customHeight="1" x14ac:dyDescent="0.25">
      <c r="A39" s="4">
        <v>8</v>
      </c>
      <c r="B39" s="5" t="s">
        <v>143</v>
      </c>
      <c r="C39" s="5" t="s">
        <v>204</v>
      </c>
      <c r="D39" s="9">
        <v>45771</v>
      </c>
      <c r="E39" s="9">
        <v>45788</v>
      </c>
      <c r="F39" s="27" t="s">
        <v>248</v>
      </c>
      <c r="G39" s="95"/>
    </row>
    <row r="40" spans="1:16" customFormat="1" ht="24" hidden="1" customHeight="1" x14ac:dyDescent="0.25">
      <c r="A40" s="4">
        <v>9</v>
      </c>
      <c r="B40" s="5" t="s">
        <v>143</v>
      </c>
      <c r="C40" s="5" t="s">
        <v>205</v>
      </c>
      <c r="D40" s="9">
        <v>45785</v>
      </c>
      <c r="E40" s="9">
        <v>45806</v>
      </c>
      <c r="F40" s="27" t="s">
        <v>248</v>
      </c>
      <c r="G40" s="95"/>
    </row>
    <row r="41" spans="1:16" customFormat="1" ht="24" hidden="1" customHeight="1" x14ac:dyDescent="0.25">
      <c r="A41" s="4">
        <v>10</v>
      </c>
      <c r="B41" s="113" t="s">
        <v>288</v>
      </c>
      <c r="C41" s="114"/>
      <c r="D41" s="114"/>
      <c r="E41" s="114"/>
      <c r="F41" s="114"/>
      <c r="G41" s="93"/>
    </row>
    <row r="42" spans="1:16" customFormat="1" ht="24" hidden="1" customHeight="1" x14ac:dyDescent="0.25">
      <c r="A42" s="4">
        <v>11</v>
      </c>
      <c r="B42" s="5" t="s">
        <v>270</v>
      </c>
      <c r="C42" s="5" t="s">
        <v>204</v>
      </c>
      <c r="D42" s="9">
        <v>45816</v>
      </c>
      <c r="E42" s="9">
        <v>45828</v>
      </c>
      <c r="F42" s="27" t="s">
        <v>248</v>
      </c>
      <c r="G42" s="95"/>
    </row>
    <row r="43" spans="1:16" customFormat="1" ht="24" hidden="1" customHeight="1" x14ac:dyDescent="0.25">
      <c r="A43" s="4">
        <v>12</v>
      </c>
      <c r="B43" s="5" t="s">
        <v>270</v>
      </c>
      <c r="C43" s="5" t="s">
        <v>205</v>
      </c>
      <c r="D43" s="9">
        <v>45827</v>
      </c>
      <c r="E43" s="9">
        <v>45843</v>
      </c>
      <c r="F43" s="27" t="s">
        <v>248</v>
      </c>
      <c r="G43" s="95"/>
    </row>
    <row r="44" spans="1:16" customFormat="1" ht="24" hidden="1" customHeight="1" x14ac:dyDescent="0.25">
      <c r="A44" s="4">
        <v>13</v>
      </c>
      <c r="B44" s="12" t="s">
        <v>270</v>
      </c>
      <c r="C44" s="12" t="s">
        <v>206</v>
      </c>
      <c r="D44" s="14">
        <v>45841</v>
      </c>
      <c r="E44" s="14">
        <v>45860</v>
      </c>
      <c r="F44" s="30" t="s">
        <v>248</v>
      </c>
      <c r="G44" s="95"/>
    </row>
    <row r="45" spans="1:16" customFormat="1" ht="24" hidden="1" customHeight="1" x14ac:dyDescent="0.25">
      <c r="A45" s="4">
        <v>14</v>
      </c>
      <c r="B45" s="5" t="s">
        <v>270</v>
      </c>
      <c r="C45" s="5" t="s">
        <v>207</v>
      </c>
      <c r="D45" s="9">
        <v>45855</v>
      </c>
      <c r="E45" s="9">
        <v>45875</v>
      </c>
      <c r="F45" s="27" t="s">
        <v>248</v>
      </c>
      <c r="G45" s="95"/>
    </row>
    <row r="46" spans="1:16" customFormat="1" ht="24" hidden="1" customHeight="1" x14ac:dyDescent="0.25">
      <c r="A46" s="4">
        <v>15</v>
      </c>
      <c r="B46" s="5" t="s">
        <v>270</v>
      </c>
      <c r="C46" s="5" t="s">
        <v>208</v>
      </c>
      <c r="D46" s="9">
        <v>45869</v>
      </c>
      <c r="E46" s="9">
        <v>45893</v>
      </c>
      <c r="F46" s="27" t="s">
        <v>248</v>
      </c>
      <c r="G46" s="95"/>
    </row>
    <row r="47" spans="1:16" customFormat="1" ht="24" hidden="1" customHeight="1" x14ac:dyDescent="0.25">
      <c r="A47" s="4">
        <v>16</v>
      </c>
      <c r="B47" s="5" t="s">
        <v>270</v>
      </c>
      <c r="C47" s="5" t="s">
        <v>209</v>
      </c>
      <c r="D47" s="9">
        <v>45883</v>
      </c>
      <c r="E47" s="9">
        <v>45909</v>
      </c>
      <c r="F47" s="27" t="s">
        <v>248</v>
      </c>
      <c r="G47" s="95"/>
    </row>
    <row r="48" spans="1:16" customFormat="1" ht="24" hidden="1" customHeight="1" x14ac:dyDescent="0.25">
      <c r="A48" s="4">
        <v>17</v>
      </c>
      <c r="B48" s="5" t="s">
        <v>270</v>
      </c>
      <c r="C48" s="5" t="s">
        <v>210</v>
      </c>
      <c r="D48" s="9">
        <v>45897</v>
      </c>
      <c r="E48" s="9">
        <v>45927</v>
      </c>
      <c r="F48" s="27" t="s">
        <v>248</v>
      </c>
      <c r="G48" s="95"/>
    </row>
    <row r="49" spans="1:19" customFormat="1" ht="24" hidden="1" customHeight="1" x14ac:dyDescent="0.25">
      <c r="A49" s="4">
        <v>18</v>
      </c>
      <c r="B49" s="5" t="s">
        <v>270</v>
      </c>
      <c r="C49" s="5" t="s">
        <v>211</v>
      </c>
      <c r="D49" s="9">
        <v>45911</v>
      </c>
      <c r="E49" s="9">
        <v>45945</v>
      </c>
      <c r="F49" s="27" t="s">
        <v>248</v>
      </c>
      <c r="G49" s="95"/>
    </row>
    <row r="50" spans="1:19" customFormat="1" ht="24" hidden="1" customHeight="1" x14ac:dyDescent="0.25">
      <c r="A50" s="4">
        <v>19</v>
      </c>
      <c r="B50" s="5" t="s">
        <v>270</v>
      </c>
      <c r="C50" s="5" t="s">
        <v>212</v>
      </c>
      <c r="D50" s="9">
        <v>45925</v>
      </c>
      <c r="E50" s="9">
        <v>45957</v>
      </c>
      <c r="F50" s="27" t="s">
        <v>248</v>
      </c>
      <c r="G50" s="95"/>
    </row>
    <row r="51" spans="1:19" customFormat="1" ht="24" hidden="1" customHeight="1" x14ac:dyDescent="0.25">
      <c r="A51" s="4">
        <v>20</v>
      </c>
      <c r="B51" s="5" t="s">
        <v>270</v>
      </c>
      <c r="C51" s="5" t="s">
        <v>213</v>
      </c>
      <c r="D51" s="115" t="s">
        <v>299</v>
      </c>
      <c r="E51" s="116"/>
      <c r="F51" s="27"/>
      <c r="G51" s="95"/>
    </row>
    <row r="52" spans="1:19" customFormat="1" ht="24" hidden="1" customHeight="1" x14ac:dyDescent="0.25">
      <c r="A52" s="4">
        <v>21</v>
      </c>
      <c r="B52" s="113" t="s">
        <v>317</v>
      </c>
      <c r="C52" s="114"/>
      <c r="D52" s="114"/>
      <c r="E52" s="114"/>
      <c r="F52" s="114"/>
      <c r="G52" s="95"/>
    </row>
    <row r="53" spans="1:19" customFormat="1" ht="24" hidden="1" customHeight="1" x14ac:dyDescent="0.25">
      <c r="A53" s="4">
        <v>22</v>
      </c>
      <c r="B53" s="5" t="s">
        <v>270</v>
      </c>
      <c r="C53" s="5" t="s">
        <v>214</v>
      </c>
      <c r="D53" s="9">
        <v>45977</v>
      </c>
      <c r="E53" s="9">
        <v>45990</v>
      </c>
      <c r="F53" s="27" t="s">
        <v>248</v>
      </c>
      <c r="G53" s="95"/>
    </row>
    <row r="54" spans="1:19" customFormat="1" ht="24" hidden="1" customHeight="1" x14ac:dyDescent="0.25">
      <c r="A54" s="4">
        <v>23</v>
      </c>
      <c r="B54" s="5" t="s">
        <v>270</v>
      </c>
      <c r="C54" s="5" t="s">
        <v>271</v>
      </c>
      <c r="D54" s="9">
        <v>45988</v>
      </c>
      <c r="E54" s="9">
        <v>46007</v>
      </c>
      <c r="F54" s="27" t="s">
        <v>248</v>
      </c>
      <c r="G54" s="95"/>
    </row>
    <row r="55" spans="1:19" customFormat="1" ht="24" hidden="1" customHeight="1" x14ac:dyDescent="0.25">
      <c r="A55" s="4">
        <v>24</v>
      </c>
      <c r="B55" s="5" t="s">
        <v>270</v>
      </c>
      <c r="C55" s="5" t="s">
        <v>272</v>
      </c>
      <c r="D55" s="9">
        <v>46002</v>
      </c>
      <c r="E55" s="9">
        <v>46026</v>
      </c>
      <c r="F55" s="27"/>
      <c r="G55" s="95"/>
    </row>
    <row r="56" spans="1:19" ht="24.65" hidden="1" customHeight="1" x14ac:dyDescent="0.25">
      <c r="A56" s="10" t="s">
        <v>141</v>
      </c>
      <c r="B56" s="155" t="s">
        <v>986</v>
      </c>
      <c r="C56" s="156"/>
      <c r="D56" s="156"/>
      <c r="E56" s="156"/>
      <c r="F56" s="156"/>
      <c r="G56" s="95"/>
    </row>
    <row r="57" spans="1:19" ht="54" customHeight="1" x14ac:dyDescent="0.25">
      <c r="A57" s="129" t="s">
        <v>993</v>
      </c>
      <c r="B57" s="130"/>
      <c r="C57" s="130"/>
      <c r="D57" s="130"/>
      <c r="E57" s="130"/>
      <c r="F57" s="130"/>
      <c r="G57" s="130"/>
      <c r="H57" s="130"/>
      <c r="J57" s="11"/>
      <c r="K57" s="11"/>
      <c r="L57" s="11"/>
      <c r="M57" s="11"/>
      <c r="N57" s="11"/>
      <c r="O57" s="11"/>
      <c r="P57" s="11"/>
      <c r="Q57" s="11"/>
      <c r="R57" s="11"/>
      <c r="S57" s="11"/>
    </row>
    <row r="58" spans="1:19" ht="24" customHeight="1" x14ac:dyDescent="0.25">
      <c r="A58" s="3" t="s">
        <v>1</v>
      </c>
      <c r="B58" s="131" t="s">
        <v>2</v>
      </c>
      <c r="C58" s="132"/>
      <c r="D58" s="131" t="s">
        <v>3</v>
      </c>
      <c r="E58" s="132"/>
      <c r="F58" s="3" t="s">
        <v>4</v>
      </c>
      <c r="G58" s="133" t="s">
        <v>5</v>
      </c>
      <c r="H58" s="134"/>
      <c r="J58" s="11"/>
      <c r="K58" s="11"/>
      <c r="L58" s="11"/>
      <c r="M58" s="11"/>
      <c r="N58" s="11"/>
      <c r="O58" s="11"/>
      <c r="P58" s="11"/>
      <c r="Q58" s="11"/>
    </row>
    <row r="59" spans="1:19" ht="24" customHeight="1" x14ac:dyDescent="0.25">
      <c r="A59" s="4">
        <v>1</v>
      </c>
      <c r="B59" s="5" t="s">
        <v>270</v>
      </c>
      <c r="C59" s="5" t="s">
        <v>272</v>
      </c>
      <c r="D59" s="9">
        <v>46002</v>
      </c>
      <c r="E59" s="9">
        <v>46026</v>
      </c>
      <c r="F59" s="8" t="s">
        <v>248</v>
      </c>
      <c r="G59" s="119"/>
      <c r="H59" s="120"/>
      <c r="J59" s="11"/>
      <c r="K59" s="11"/>
      <c r="L59" s="11"/>
      <c r="M59" s="11"/>
      <c r="N59" s="11"/>
      <c r="O59" s="11"/>
      <c r="P59" s="11"/>
      <c r="Q59" s="11"/>
    </row>
    <row r="60" spans="1:19" ht="24" customHeight="1" x14ac:dyDescent="0.25">
      <c r="A60" s="4">
        <v>2</v>
      </c>
      <c r="B60" s="5" t="s">
        <v>270</v>
      </c>
      <c r="C60" s="5" t="s">
        <v>309</v>
      </c>
      <c r="D60" s="9">
        <v>46016</v>
      </c>
      <c r="E60" s="9">
        <v>46041</v>
      </c>
      <c r="F60" s="8" t="s">
        <v>248</v>
      </c>
      <c r="G60" s="119"/>
      <c r="H60" s="120"/>
      <c r="J60" s="11"/>
      <c r="K60" s="11"/>
      <c r="L60" s="11"/>
      <c r="M60" s="11"/>
      <c r="N60" s="11"/>
      <c r="O60" s="11"/>
      <c r="P60" s="11"/>
      <c r="Q60" s="11"/>
    </row>
    <row r="61" spans="1:19" ht="24" customHeight="1" x14ac:dyDescent="0.25">
      <c r="A61" s="4">
        <v>3</v>
      </c>
      <c r="B61" s="5" t="s">
        <v>270</v>
      </c>
      <c r="C61" s="5" t="s">
        <v>154</v>
      </c>
      <c r="D61" s="9">
        <v>46030</v>
      </c>
      <c r="E61" s="9">
        <v>46056</v>
      </c>
      <c r="F61" s="8" t="s">
        <v>248</v>
      </c>
      <c r="G61" s="119"/>
      <c r="H61" s="120"/>
      <c r="J61" s="11"/>
      <c r="K61" s="11"/>
      <c r="L61" s="11"/>
      <c r="M61" s="11"/>
      <c r="N61" s="11"/>
      <c r="O61" s="11"/>
      <c r="P61" s="11"/>
      <c r="Q61" s="11"/>
    </row>
    <row r="62" spans="1:19" ht="24" customHeight="1" x14ac:dyDescent="0.25">
      <c r="A62" s="4">
        <v>4</v>
      </c>
      <c r="B62" s="5" t="s">
        <v>270</v>
      </c>
      <c r="C62" s="5" t="s">
        <v>156</v>
      </c>
      <c r="D62" s="9">
        <v>46065</v>
      </c>
      <c r="E62" s="9">
        <v>46079</v>
      </c>
      <c r="F62" s="8" t="s">
        <v>248</v>
      </c>
      <c r="G62" s="119"/>
      <c r="H62" s="120"/>
      <c r="J62" s="11"/>
      <c r="K62" s="11"/>
      <c r="L62" s="11"/>
      <c r="M62" s="11"/>
      <c r="N62" s="11"/>
      <c r="O62" s="11"/>
      <c r="P62" s="11"/>
      <c r="Q62" s="11"/>
    </row>
    <row r="63" spans="1:19" ht="24" customHeight="1" x14ac:dyDescent="0.25">
      <c r="A63" s="4">
        <v>5</v>
      </c>
      <c r="B63" s="6" t="s">
        <v>1024</v>
      </c>
      <c r="C63" s="5" t="s">
        <v>156</v>
      </c>
      <c r="D63" s="9">
        <v>46079</v>
      </c>
      <c r="E63" s="9">
        <v>46079</v>
      </c>
      <c r="F63" s="36" t="s">
        <v>247</v>
      </c>
      <c r="G63" s="119"/>
      <c r="H63" s="120"/>
      <c r="J63" s="11"/>
      <c r="K63" s="11"/>
      <c r="L63" s="11"/>
      <c r="M63" s="11"/>
      <c r="N63" s="11"/>
      <c r="O63" s="11"/>
      <c r="P63" s="11"/>
      <c r="Q63" s="11"/>
    </row>
    <row r="64" spans="1:19" ht="24" customHeight="1" x14ac:dyDescent="0.25">
      <c r="A64" s="4">
        <v>6</v>
      </c>
      <c r="B64" s="6" t="s">
        <v>1024</v>
      </c>
      <c r="C64" s="5" t="s">
        <v>343</v>
      </c>
      <c r="D64" s="9">
        <v>46093</v>
      </c>
      <c r="E64" s="9">
        <v>46097</v>
      </c>
      <c r="F64" s="8" t="s">
        <v>248</v>
      </c>
      <c r="G64" s="119"/>
      <c r="H64" s="120"/>
      <c r="J64" s="11"/>
      <c r="K64" s="11"/>
      <c r="L64" s="11"/>
      <c r="M64" s="11"/>
      <c r="N64" s="11"/>
      <c r="O64" s="11"/>
      <c r="P64" s="11"/>
      <c r="Q64" s="11"/>
    </row>
    <row r="65" spans="1:17" ht="24" customHeight="1" x14ac:dyDescent="0.25">
      <c r="A65" s="4">
        <v>7</v>
      </c>
      <c r="B65" s="6" t="s">
        <v>1024</v>
      </c>
      <c r="C65" s="5" t="s">
        <v>344</v>
      </c>
      <c r="D65" s="9">
        <v>46107</v>
      </c>
      <c r="E65" s="9">
        <v>46122</v>
      </c>
      <c r="F65" s="8" t="s">
        <v>248</v>
      </c>
      <c r="G65" s="119"/>
      <c r="H65" s="120"/>
      <c r="J65" s="11"/>
      <c r="K65" s="11"/>
      <c r="L65" s="11"/>
      <c r="M65" s="11"/>
      <c r="N65" s="11"/>
      <c r="O65" s="11"/>
      <c r="P65" s="11"/>
      <c r="Q65" s="11"/>
    </row>
    <row r="66" spans="1:17" ht="24" customHeight="1" x14ac:dyDescent="0.25">
      <c r="A66" s="4">
        <v>8</v>
      </c>
      <c r="B66" s="6" t="s">
        <v>1025</v>
      </c>
      <c r="C66" s="5" t="s">
        <v>1026</v>
      </c>
      <c r="D66" s="9">
        <v>46128</v>
      </c>
      <c r="E66" s="9">
        <v>46129</v>
      </c>
      <c r="F66" s="8" t="s">
        <v>248</v>
      </c>
      <c r="G66" s="119"/>
      <c r="H66" s="120"/>
      <c r="J66" s="11"/>
      <c r="K66" s="11"/>
      <c r="L66" s="11"/>
      <c r="M66" s="11"/>
      <c r="N66" s="11"/>
      <c r="O66" s="11"/>
      <c r="P66" s="11"/>
      <c r="Q66" s="11"/>
    </row>
    <row r="67" spans="1:17" ht="24" customHeight="1" x14ac:dyDescent="0.25">
      <c r="A67" s="4">
        <v>9</v>
      </c>
      <c r="B67" s="6" t="s">
        <v>1025</v>
      </c>
      <c r="C67" s="5" t="s">
        <v>1027</v>
      </c>
      <c r="D67" s="9">
        <v>46142</v>
      </c>
      <c r="E67" s="9">
        <v>46156</v>
      </c>
      <c r="F67" s="8" t="s">
        <v>248</v>
      </c>
      <c r="G67" s="119"/>
      <c r="H67" s="120"/>
      <c r="J67" s="11"/>
      <c r="K67" s="11"/>
      <c r="L67" s="11"/>
      <c r="M67" s="11"/>
      <c r="N67" s="11"/>
      <c r="O67" s="11"/>
      <c r="P67" s="11"/>
      <c r="Q67" s="11"/>
    </row>
    <row r="68" spans="1:17" ht="24" customHeight="1" x14ac:dyDescent="0.25">
      <c r="A68" s="4">
        <v>10</v>
      </c>
      <c r="B68" s="6" t="s">
        <v>1024</v>
      </c>
      <c r="C68" s="6" t="s">
        <v>1028</v>
      </c>
      <c r="D68" s="9">
        <v>46156</v>
      </c>
      <c r="E68" s="9">
        <v>46156</v>
      </c>
      <c r="F68" s="36" t="s">
        <v>247</v>
      </c>
      <c r="G68" s="119"/>
      <c r="H68" s="120"/>
      <c r="J68" s="11"/>
      <c r="K68" s="11"/>
      <c r="L68" s="11"/>
      <c r="M68" s="11"/>
      <c r="N68" s="11"/>
      <c r="O68" s="11"/>
      <c r="P68" s="11"/>
      <c r="Q68" s="11"/>
    </row>
    <row r="69" spans="1:17" ht="24" customHeight="1" x14ac:dyDescent="0.25">
      <c r="A69" s="4">
        <v>11</v>
      </c>
      <c r="B69" s="6" t="s">
        <v>1024</v>
      </c>
      <c r="C69" s="6" t="s">
        <v>347</v>
      </c>
      <c r="D69" s="9">
        <v>46170</v>
      </c>
      <c r="E69" s="9">
        <v>46176</v>
      </c>
      <c r="F69" s="8" t="s">
        <v>248</v>
      </c>
      <c r="G69" s="119"/>
      <c r="H69" s="120"/>
      <c r="J69" s="11"/>
      <c r="K69" s="11"/>
      <c r="L69" s="11"/>
      <c r="M69" s="11"/>
      <c r="N69" s="11"/>
      <c r="O69" s="11"/>
      <c r="P69" s="11"/>
      <c r="Q69" s="11"/>
    </row>
    <row r="70" spans="1:17" ht="24" hidden="1" customHeight="1" x14ac:dyDescent="0.25">
      <c r="A70" s="4">
        <v>12</v>
      </c>
      <c r="B70" s="6" t="s">
        <v>1024</v>
      </c>
      <c r="C70" s="6" t="s">
        <v>348</v>
      </c>
      <c r="D70" s="9">
        <v>46191</v>
      </c>
      <c r="E70" s="101">
        <v>46201</v>
      </c>
      <c r="F70" s="36"/>
      <c r="G70" s="119"/>
      <c r="H70" s="120"/>
      <c r="J70" s="11"/>
      <c r="K70" s="11"/>
      <c r="L70" s="11"/>
      <c r="M70" s="11"/>
      <c r="N70" s="11"/>
      <c r="O70" s="11"/>
      <c r="P70" s="11"/>
      <c r="Q70" s="11"/>
    </row>
    <row r="71" spans="1:17" ht="24.65" customHeight="1" x14ac:dyDescent="0.25">
      <c r="A71" s="10" t="s">
        <v>240</v>
      </c>
      <c r="B71" s="135" t="s">
        <v>1086</v>
      </c>
      <c r="C71" s="136"/>
      <c r="D71" s="136"/>
      <c r="E71" s="136"/>
      <c r="F71" s="136"/>
      <c r="G71" s="111">
        <f>2/11</f>
        <v>0.18181818181818182</v>
      </c>
      <c r="H71" s="137"/>
    </row>
    <row r="76" spans="1:17" x14ac:dyDescent="0.25">
      <c r="D76" s="2">
        <f>3/20</f>
        <v>0.15</v>
      </c>
    </row>
  </sheetData>
  <mergeCells count="37">
    <mergeCell ref="G69:H69"/>
    <mergeCell ref="G70:H70"/>
    <mergeCell ref="B71:F71"/>
    <mergeCell ref="G71:H71"/>
    <mergeCell ref="G64:H64"/>
    <mergeCell ref="G65:H65"/>
    <mergeCell ref="G66:H66"/>
    <mergeCell ref="G67:H67"/>
    <mergeCell ref="G68:H68"/>
    <mergeCell ref="G59:H59"/>
    <mergeCell ref="G60:H60"/>
    <mergeCell ref="G61:H61"/>
    <mergeCell ref="G62:H62"/>
    <mergeCell ref="G63:H63"/>
    <mergeCell ref="A57:H57"/>
    <mergeCell ref="B58:C58"/>
    <mergeCell ref="D58:E58"/>
    <mergeCell ref="G58:H58"/>
    <mergeCell ref="D5:E5"/>
    <mergeCell ref="B21:F21"/>
    <mergeCell ref="B23:F23"/>
    <mergeCell ref="B29:F29"/>
    <mergeCell ref="B25:F25"/>
    <mergeCell ref="A30:G30"/>
    <mergeCell ref="B31:C31"/>
    <mergeCell ref="D31:E31"/>
    <mergeCell ref="B36:F36"/>
    <mergeCell ref="B41:F41"/>
    <mergeCell ref="D51:E51"/>
    <mergeCell ref="B52:F52"/>
    <mergeCell ref="B56:F56"/>
    <mergeCell ref="A1:G1"/>
    <mergeCell ref="B2:C2"/>
    <mergeCell ref="D2:E2"/>
    <mergeCell ref="B18:F18"/>
    <mergeCell ref="B15:F15"/>
    <mergeCell ref="B16:F16"/>
  </mergeCells>
  <phoneticPr fontId="16" type="noConversion"/>
  <conditionalFormatting sqref="A1:G1">
    <cfRule type="colorScale" priority="64">
      <colorScale>
        <cfvo type="min"/>
        <cfvo type="max"/>
        <color theme="6" tint="0.59999389629810485"/>
        <color theme="6" tint="0.59999389629810485"/>
      </colorScale>
    </cfRule>
  </conditionalFormatting>
  <conditionalFormatting sqref="A30:G30">
    <cfRule type="colorScale" priority="66">
      <colorScale>
        <cfvo type="min"/>
        <cfvo type="max"/>
        <color theme="6" tint="0.59999389629810485"/>
        <color theme="6" tint="0.59999389629810485"/>
      </colorScale>
    </cfRule>
  </conditionalFormatting>
  <conditionalFormatting sqref="A57:H57">
    <cfRule type="colorScale" priority="68">
      <colorScale>
        <cfvo type="min"/>
        <cfvo type="max"/>
        <color theme="6" tint="0.59999389629810485"/>
        <color theme="6" tint="0.59999389629810485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73"/>
  <sheetViews>
    <sheetView topLeftCell="A66" zoomScaleNormal="100" workbookViewId="0">
      <selection activeCell="C65" sqref="C65"/>
    </sheetView>
  </sheetViews>
  <sheetFormatPr defaultColWidth="9.90625" defaultRowHeight="14" x14ac:dyDescent="0.25"/>
  <cols>
    <col min="1" max="1" width="14.6328125" style="1" customWidth="1"/>
    <col min="2" max="2" width="16.26953125" style="2" customWidth="1"/>
    <col min="3" max="5" width="14.6328125" style="2" customWidth="1"/>
    <col min="6" max="6" width="42.26953125" style="2" customWidth="1"/>
    <col min="7" max="7" width="14.6328125" style="2" customWidth="1"/>
    <col min="8" max="16384" width="9.90625" style="2"/>
  </cols>
  <sheetData>
    <row r="1" spans="1:18" ht="54" hidden="1" customHeight="1" x14ac:dyDescent="0.25">
      <c r="A1" s="129" t="s">
        <v>181</v>
      </c>
      <c r="B1" s="130"/>
      <c r="C1" s="130"/>
      <c r="D1" s="130"/>
      <c r="E1" s="130"/>
      <c r="F1" s="130"/>
      <c r="G1" s="130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24" hidden="1" customHeight="1" x14ac:dyDescent="0.25">
      <c r="A2" s="3" t="s">
        <v>1</v>
      </c>
      <c r="B2" s="131" t="s">
        <v>2</v>
      </c>
      <c r="C2" s="132"/>
      <c r="D2" s="131" t="s">
        <v>3</v>
      </c>
      <c r="E2" s="132"/>
      <c r="F2" s="3" t="s">
        <v>4</v>
      </c>
      <c r="G2" s="97"/>
      <c r="I2" s="11"/>
      <c r="J2" s="11"/>
      <c r="K2" s="11"/>
      <c r="L2" s="11"/>
      <c r="M2" s="11"/>
      <c r="N2" s="11"/>
      <c r="O2" s="11"/>
      <c r="P2" s="11"/>
    </row>
    <row r="3" spans="1:18" ht="24" hidden="1" customHeight="1" x14ac:dyDescent="0.25">
      <c r="A3" s="4">
        <v>1</v>
      </c>
      <c r="B3" s="5" t="s">
        <v>128</v>
      </c>
      <c r="C3" s="6" t="s">
        <v>49</v>
      </c>
      <c r="D3" s="7"/>
      <c r="E3" s="7">
        <v>45471</v>
      </c>
      <c r="F3" s="8" t="s">
        <v>182</v>
      </c>
      <c r="G3" s="96"/>
      <c r="I3" s="11"/>
      <c r="J3" s="11"/>
      <c r="K3" s="11"/>
      <c r="L3" s="11"/>
      <c r="M3" s="11"/>
      <c r="N3" s="11"/>
      <c r="O3" s="11"/>
      <c r="P3" s="11"/>
    </row>
    <row r="4" spans="1:18" customFormat="1" ht="24" hidden="1" customHeight="1" x14ac:dyDescent="0.25">
      <c r="A4" s="4">
        <v>2</v>
      </c>
      <c r="B4" s="5" t="s">
        <v>128</v>
      </c>
      <c r="C4" s="5" t="s">
        <v>50</v>
      </c>
      <c r="D4" s="9"/>
      <c r="E4" s="9">
        <v>45486</v>
      </c>
      <c r="F4" s="8" t="s">
        <v>183</v>
      </c>
      <c r="G4" s="99"/>
    </row>
    <row r="5" spans="1:18" customFormat="1" ht="24" hidden="1" customHeight="1" x14ac:dyDescent="0.25">
      <c r="A5" s="4">
        <v>3</v>
      </c>
      <c r="B5" s="5" t="s">
        <v>48</v>
      </c>
      <c r="C5" s="5" t="s">
        <v>52</v>
      </c>
      <c r="D5" s="9"/>
      <c r="E5" s="9">
        <v>45494</v>
      </c>
      <c r="F5" s="8" t="s">
        <v>184</v>
      </c>
      <c r="G5" s="96"/>
    </row>
    <row r="6" spans="1:18" customFormat="1" ht="24" hidden="1" customHeight="1" x14ac:dyDescent="0.25">
      <c r="A6" s="4">
        <v>4</v>
      </c>
      <c r="B6" s="5" t="s">
        <v>51</v>
      </c>
      <c r="C6" s="5" t="s">
        <v>55</v>
      </c>
      <c r="D6" s="9"/>
      <c r="E6" s="9">
        <v>45531</v>
      </c>
      <c r="F6" s="8" t="s">
        <v>185</v>
      </c>
      <c r="G6" s="99"/>
    </row>
    <row r="7" spans="1:18" customFormat="1" ht="24" hidden="1" customHeight="1" x14ac:dyDescent="0.25">
      <c r="A7" s="4">
        <v>5</v>
      </c>
      <c r="B7" s="5" t="s">
        <v>48</v>
      </c>
      <c r="C7" s="5" t="s">
        <v>186</v>
      </c>
      <c r="D7" s="9"/>
      <c r="E7" s="9">
        <v>45543</v>
      </c>
      <c r="F7" s="8" t="s">
        <v>187</v>
      </c>
      <c r="G7" s="96"/>
    </row>
    <row r="8" spans="1:18" customFormat="1" ht="24" hidden="1" customHeight="1" x14ac:dyDescent="0.25">
      <c r="A8" s="4">
        <v>6</v>
      </c>
      <c r="B8" s="5" t="s">
        <v>128</v>
      </c>
      <c r="C8" s="5" t="s">
        <v>56</v>
      </c>
      <c r="D8" s="9"/>
      <c r="E8" s="9">
        <v>45574</v>
      </c>
      <c r="F8" s="8" t="s">
        <v>185</v>
      </c>
      <c r="G8" s="99"/>
    </row>
    <row r="9" spans="1:18" customFormat="1" ht="24" hidden="1" customHeight="1" x14ac:dyDescent="0.25">
      <c r="A9" s="4">
        <v>7</v>
      </c>
      <c r="B9" s="5" t="s">
        <v>37</v>
      </c>
      <c r="C9" s="5" t="s">
        <v>13</v>
      </c>
      <c r="D9" s="9"/>
      <c r="E9" s="9">
        <v>45582</v>
      </c>
      <c r="F9" s="8" t="s">
        <v>182</v>
      </c>
      <c r="G9" s="96"/>
    </row>
    <row r="10" spans="1:18" customFormat="1" ht="24" hidden="1" customHeight="1" x14ac:dyDescent="0.25">
      <c r="A10" s="4">
        <v>8</v>
      </c>
      <c r="B10" s="5" t="s">
        <v>37</v>
      </c>
      <c r="C10" s="5" t="s">
        <v>15</v>
      </c>
      <c r="D10" s="9"/>
      <c r="E10" s="9">
        <v>45602</v>
      </c>
      <c r="F10" s="8" t="s">
        <v>188</v>
      </c>
      <c r="G10" s="96"/>
    </row>
    <row r="11" spans="1:18" customFormat="1" ht="24" hidden="1" customHeight="1" x14ac:dyDescent="0.25">
      <c r="A11" s="4">
        <v>9</v>
      </c>
      <c r="B11" s="5" t="s">
        <v>37</v>
      </c>
      <c r="C11" s="5" t="s">
        <v>16</v>
      </c>
      <c r="D11" s="9"/>
      <c r="E11" s="9">
        <v>45619</v>
      </c>
      <c r="F11" s="8" t="s">
        <v>189</v>
      </c>
      <c r="G11" s="96"/>
    </row>
    <row r="12" spans="1:18" customFormat="1" ht="24" hidden="1" customHeight="1" x14ac:dyDescent="0.25">
      <c r="A12" s="4">
        <v>10</v>
      </c>
      <c r="B12" s="5" t="s">
        <v>37</v>
      </c>
      <c r="C12" s="5" t="s">
        <v>18</v>
      </c>
      <c r="D12" s="9"/>
      <c r="E12" s="9">
        <v>45633</v>
      </c>
      <c r="F12" s="37" t="s">
        <v>190</v>
      </c>
      <c r="G12" s="99"/>
    </row>
    <row r="13" spans="1:18" ht="24" hidden="1" customHeight="1" x14ac:dyDescent="0.25">
      <c r="A13" s="4">
        <v>11</v>
      </c>
      <c r="B13" s="5" t="s">
        <v>37</v>
      </c>
      <c r="C13" s="5" t="s">
        <v>61</v>
      </c>
      <c r="D13" s="9"/>
      <c r="E13" s="9">
        <v>45658</v>
      </c>
      <c r="F13" s="8" t="s">
        <v>183</v>
      </c>
      <c r="G13" s="99"/>
    </row>
    <row r="14" spans="1:18" ht="24" hidden="1" customHeight="1" x14ac:dyDescent="0.25">
      <c r="A14" s="10" t="s">
        <v>141</v>
      </c>
      <c r="B14" s="155" t="s">
        <v>191</v>
      </c>
      <c r="C14" s="156"/>
      <c r="D14" s="156"/>
      <c r="E14" s="156"/>
      <c r="F14" s="156"/>
      <c r="G14" s="96"/>
    </row>
    <row r="15" spans="1:18" ht="54" hidden="1" customHeight="1" x14ac:dyDescent="0.25">
      <c r="A15" s="129" t="s">
        <v>475</v>
      </c>
      <c r="B15" s="130"/>
      <c r="C15" s="130"/>
      <c r="D15" s="130"/>
      <c r="E15" s="130"/>
      <c r="F15" s="130"/>
      <c r="G15" s="130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 ht="24" hidden="1" customHeight="1" x14ac:dyDescent="0.25">
      <c r="A16" s="3" t="s">
        <v>1</v>
      </c>
      <c r="B16" s="131" t="s">
        <v>2</v>
      </c>
      <c r="C16" s="132"/>
      <c r="D16" s="131" t="s">
        <v>3</v>
      </c>
      <c r="E16" s="132"/>
      <c r="F16" s="3" t="s">
        <v>4</v>
      </c>
      <c r="G16" s="97"/>
      <c r="I16" s="11"/>
      <c r="J16" s="11"/>
      <c r="K16" s="11"/>
      <c r="L16" s="11"/>
      <c r="M16" s="11"/>
      <c r="N16" s="11"/>
      <c r="O16" s="11"/>
      <c r="P16" s="11"/>
    </row>
    <row r="17" spans="1:7" ht="24" hidden="1" customHeight="1" x14ac:dyDescent="0.25">
      <c r="A17" s="4">
        <v>1</v>
      </c>
      <c r="B17" s="5" t="s">
        <v>37</v>
      </c>
      <c r="C17" s="5" t="s">
        <v>61</v>
      </c>
      <c r="D17" s="9"/>
      <c r="E17" s="9">
        <v>45658</v>
      </c>
      <c r="F17" s="8"/>
      <c r="G17" s="99"/>
    </row>
    <row r="18" spans="1:7" ht="24" hidden="1" customHeight="1" x14ac:dyDescent="0.25">
      <c r="A18" s="4">
        <v>2</v>
      </c>
      <c r="B18" s="5" t="s">
        <v>293</v>
      </c>
      <c r="C18" s="5" t="s">
        <v>241</v>
      </c>
      <c r="D18" s="9"/>
      <c r="E18" s="9">
        <v>45673</v>
      </c>
      <c r="F18" s="8"/>
      <c r="G18" s="99"/>
    </row>
    <row r="19" spans="1:7" ht="24" hidden="1" customHeight="1" x14ac:dyDescent="0.25">
      <c r="A19" s="4">
        <v>3</v>
      </c>
      <c r="B19" s="5" t="s">
        <v>130</v>
      </c>
      <c r="C19" s="5" t="s">
        <v>195</v>
      </c>
      <c r="D19" s="9"/>
      <c r="E19" s="9">
        <v>45692</v>
      </c>
      <c r="F19" s="8"/>
      <c r="G19" s="99"/>
    </row>
    <row r="20" spans="1:7" ht="24" hidden="1" customHeight="1" x14ac:dyDescent="0.25">
      <c r="A20" s="4">
        <v>4</v>
      </c>
      <c r="B20" s="5" t="s">
        <v>130</v>
      </c>
      <c r="C20" s="5" t="s">
        <v>196</v>
      </c>
      <c r="D20" s="9"/>
      <c r="E20" s="9">
        <v>45703</v>
      </c>
      <c r="F20" s="8"/>
      <c r="G20" s="99"/>
    </row>
    <row r="21" spans="1:7" ht="24" hidden="1" customHeight="1" x14ac:dyDescent="0.25">
      <c r="A21" s="4">
        <v>5</v>
      </c>
      <c r="B21" s="5" t="s">
        <v>130</v>
      </c>
      <c r="C21" s="5" t="s">
        <v>197</v>
      </c>
      <c r="D21" s="9"/>
      <c r="E21" s="9">
        <v>45716</v>
      </c>
      <c r="F21" s="8"/>
      <c r="G21" s="99"/>
    </row>
    <row r="22" spans="1:7" ht="24" hidden="1" customHeight="1" x14ac:dyDescent="0.25">
      <c r="A22" s="4">
        <v>6</v>
      </c>
      <c r="B22" s="5" t="s">
        <v>242</v>
      </c>
      <c r="C22" s="5" t="s">
        <v>216</v>
      </c>
      <c r="D22" s="9"/>
      <c r="E22" s="9">
        <v>45732</v>
      </c>
      <c r="F22" s="8"/>
      <c r="G22" s="99"/>
    </row>
    <row r="23" spans="1:7" ht="24" hidden="1" customHeight="1" x14ac:dyDescent="0.25">
      <c r="A23" s="4">
        <v>7</v>
      </c>
      <c r="B23" s="5" t="s">
        <v>242</v>
      </c>
      <c r="C23" s="5" t="s">
        <v>217</v>
      </c>
      <c r="D23" s="9"/>
      <c r="E23" s="9">
        <v>45746</v>
      </c>
      <c r="F23" s="8"/>
      <c r="G23" s="99"/>
    </row>
    <row r="24" spans="1:7" ht="24" hidden="1" customHeight="1" x14ac:dyDescent="0.25">
      <c r="A24" s="4">
        <v>8</v>
      </c>
      <c r="B24" s="5" t="s">
        <v>243</v>
      </c>
      <c r="C24" s="5" t="s">
        <v>220</v>
      </c>
      <c r="D24" s="9"/>
      <c r="E24" s="9">
        <v>45759</v>
      </c>
      <c r="F24" s="8"/>
      <c r="G24" s="99"/>
    </row>
    <row r="25" spans="1:7" ht="24" hidden="1" customHeight="1" x14ac:dyDescent="0.25">
      <c r="A25" s="4">
        <v>9</v>
      </c>
      <c r="B25" s="5" t="s">
        <v>242</v>
      </c>
      <c r="C25" s="5" t="s">
        <v>218</v>
      </c>
      <c r="D25" s="9"/>
      <c r="E25" s="9">
        <v>45763</v>
      </c>
      <c r="F25" s="8"/>
      <c r="G25" s="99"/>
    </row>
    <row r="26" spans="1:7" ht="24" hidden="1" customHeight="1" x14ac:dyDescent="0.25">
      <c r="A26" s="4">
        <v>10</v>
      </c>
      <c r="B26" s="5" t="s">
        <v>243</v>
      </c>
      <c r="C26" s="5" t="s">
        <v>221</v>
      </c>
      <c r="D26" s="9"/>
      <c r="E26" s="9">
        <v>45774</v>
      </c>
      <c r="F26" s="8"/>
      <c r="G26" s="99"/>
    </row>
    <row r="27" spans="1:7" ht="24" hidden="1" customHeight="1" x14ac:dyDescent="0.25">
      <c r="A27" s="4">
        <v>11</v>
      </c>
      <c r="B27" s="5" t="s">
        <v>242</v>
      </c>
      <c r="C27" s="5" t="s">
        <v>219</v>
      </c>
      <c r="D27" s="9"/>
      <c r="E27" s="9">
        <v>45780</v>
      </c>
      <c r="F27" s="8"/>
      <c r="G27" s="99"/>
    </row>
    <row r="28" spans="1:7" ht="24" hidden="1" customHeight="1" x14ac:dyDescent="0.25">
      <c r="A28" s="4">
        <v>12</v>
      </c>
      <c r="B28" s="5" t="s">
        <v>243</v>
      </c>
      <c r="C28" s="5" t="s">
        <v>222</v>
      </c>
      <c r="D28" s="9"/>
      <c r="E28" s="9">
        <v>45791</v>
      </c>
      <c r="F28" s="8"/>
      <c r="G28" s="99"/>
    </row>
    <row r="29" spans="1:7" ht="24" hidden="1" customHeight="1" x14ac:dyDescent="0.25">
      <c r="A29" s="4">
        <v>13</v>
      </c>
      <c r="B29" s="5" t="s">
        <v>242</v>
      </c>
      <c r="C29" s="5" t="s">
        <v>220</v>
      </c>
      <c r="D29" s="9"/>
      <c r="E29" s="9">
        <v>45796</v>
      </c>
      <c r="F29" s="8"/>
      <c r="G29" s="99"/>
    </row>
    <row r="30" spans="1:7" ht="24" hidden="1" customHeight="1" x14ac:dyDescent="0.25">
      <c r="A30" s="4">
        <v>14</v>
      </c>
      <c r="B30" s="5" t="s">
        <v>243</v>
      </c>
      <c r="C30" s="5" t="s">
        <v>244</v>
      </c>
      <c r="D30" s="9"/>
      <c r="E30" s="9">
        <v>45811</v>
      </c>
      <c r="F30" s="8"/>
      <c r="G30" s="99"/>
    </row>
    <row r="31" spans="1:7" ht="24" hidden="1" customHeight="1" x14ac:dyDescent="0.25">
      <c r="A31" s="4">
        <v>15</v>
      </c>
      <c r="B31" s="5" t="s">
        <v>242</v>
      </c>
      <c r="C31" s="5" t="s">
        <v>221</v>
      </c>
      <c r="D31" s="9"/>
      <c r="E31" s="9">
        <v>45813</v>
      </c>
      <c r="F31" s="8"/>
      <c r="G31" s="99"/>
    </row>
    <row r="32" spans="1:7" ht="24" hidden="1" customHeight="1" x14ac:dyDescent="0.25">
      <c r="A32" s="4">
        <v>16</v>
      </c>
      <c r="B32" s="5" t="s">
        <v>242</v>
      </c>
      <c r="C32" s="5" t="s">
        <v>222</v>
      </c>
      <c r="D32" s="9"/>
      <c r="E32" s="9">
        <v>45828</v>
      </c>
      <c r="F32" s="8"/>
      <c r="G32" s="99"/>
    </row>
    <row r="33" spans="1:7" ht="24" hidden="1" customHeight="1" x14ac:dyDescent="0.25">
      <c r="A33" s="4">
        <v>17</v>
      </c>
      <c r="B33" s="5" t="s">
        <v>243</v>
      </c>
      <c r="C33" s="5" t="s">
        <v>286</v>
      </c>
      <c r="D33" s="9"/>
      <c r="E33" s="9">
        <v>45831</v>
      </c>
      <c r="F33" s="8"/>
      <c r="G33" s="99"/>
    </row>
    <row r="34" spans="1:7" ht="24" hidden="1" customHeight="1" x14ac:dyDescent="0.25">
      <c r="A34" s="4">
        <v>18</v>
      </c>
      <c r="B34" s="12" t="s">
        <v>242</v>
      </c>
      <c r="C34" s="12" t="s">
        <v>296</v>
      </c>
      <c r="D34" s="14"/>
      <c r="E34" s="14">
        <v>45838</v>
      </c>
      <c r="F34" s="8"/>
      <c r="G34" s="99"/>
    </row>
    <row r="35" spans="1:7" ht="24" hidden="1" customHeight="1" x14ac:dyDescent="0.25">
      <c r="A35" s="4">
        <v>19</v>
      </c>
      <c r="B35" s="41" t="s">
        <v>243</v>
      </c>
      <c r="C35" s="41" t="s">
        <v>274</v>
      </c>
      <c r="D35" s="42"/>
      <c r="E35" s="9">
        <v>45850</v>
      </c>
      <c r="F35" s="43"/>
      <c r="G35" s="99"/>
    </row>
    <row r="36" spans="1:7" ht="24" hidden="1" customHeight="1" x14ac:dyDescent="0.25">
      <c r="A36" s="4">
        <v>20</v>
      </c>
      <c r="B36" s="41" t="s">
        <v>242</v>
      </c>
      <c r="C36" s="41" t="s">
        <v>273</v>
      </c>
      <c r="D36" s="42"/>
      <c r="E36" s="9">
        <v>45854</v>
      </c>
      <c r="F36" s="43"/>
      <c r="G36" s="99"/>
    </row>
    <row r="37" spans="1:7" ht="24" hidden="1" customHeight="1" x14ac:dyDescent="0.25">
      <c r="A37" s="4">
        <v>21</v>
      </c>
      <c r="B37" s="5" t="s">
        <v>243</v>
      </c>
      <c r="C37" s="5" t="s">
        <v>275</v>
      </c>
      <c r="D37" s="9"/>
      <c r="E37" s="9">
        <v>45867</v>
      </c>
      <c r="F37" s="8"/>
      <c r="G37" s="99"/>
    </row>
    <row r="38" spans="1:7" ht="24" hidden="1" customHeight="1" x14ac:dyDescent="0.25">
      <c r="A38" s="4">
        <v>22</v>
      </c>
      <c r="B38" s="5" t="s">
        <v>37</v>
      </c>
      <c r="C38" s="5" t="s">
        <v>284</v>
      </c>
      <c r="D38" s="9"/>
      <c r="E38" s="9">
        <v>45876</v>
      </c>
      <c r="F38" s="8"/>
      <c r="G38" s="99"/>
    </row>
    <row r="39" spans="1:7" ht="24" hidden="1" customHeight="1" x14ac:dyDescent="0.25">
      <c r="A39" s="4">
        <v>23</v>
      </c>
      <c r="B39" s="5" t="s">
        <v>243</v>
      </c>
      <c r="C39" s="5" t="s">
        <v>284</v>
      </c>
      <c r="D39" s="9"/>
      <c r="E39" s="9">
        <v>45882</v>
      </c>
      <c r="F39" s="8"/>
      <c r="G39" s="99"/>
    </row>
    <row r="40" spans="1:7" ht="24" hidden="1" customHeight="1" x14ac:dyDescent="0.25">
      <c r="A40" s="4">
        <v>24</v>
      </c>
      <c r="B40" s="5" t="s">
        <v>242</v>
      </c>
      <c r="C40" s="5" t="s">
        <v>284</v>
      </c>
      <c r="D40" s="9"/>
      <c r="E40" s="9">
        <v>45897</v>
      </c>
      <c r="F40" s="8"/>
      <c r="G40" s="99"/>
    </row>
    <row r="41" spans="1:7" ht="24" hidden="1" customHeight="1" x14ac:dyDescent="0.25">
      <c r="A41" s="4">
        <v>25</v>
      </c>
      <c r="B41" s="5" t="s">
        <v>243</v>
      </c>
      <c r="C41" s="5" t="s">
        <v>310</v>
      </c>
      <c r="D41" s="9"/>
      <c r="E41" s="9">
        <v>45899</v>
      </c>
      <c r="F41" s="8"/>
      <c r="G41" s="99"/>
    </row>
    <row r="42" spans="1:7" ht="24" hidden="1" customHeight="1" x14ac:dyDescent="0.25">
      <c r="A42" s="4">
        <v>26</v>
      </c>
      <c r="B42" s="5" t="s">
        <v>242</v>
      </c>
      <c r="C42" s="5" t="s">
        <v>310</v>
      </c>
      <c r="D42" s="9"/>
      <c r="E42" s="9">
        <v>45911</v>
      </c>
      <c r="F42" s="8"/>
      <c r="G42" s="99"/>
    </row>
    <row r="43" spans="1:7" ht="24" hidden="1" customHeight="1" x14ac:dyDescent="0.25">
      <c r="A43" s="4">
        <v>27</v>
      </c>
      <c r="B43" s="5" t="s">
        <v>243</v>
      </c>
      <c r="C43" s="5" t="s">
        <v>304</v>
      </c>
      <c r="D43" s="9"/>
      <c r="E43" s="9">
        <v>45918</v>
      </c>
      <c r="F43" s="8"/>
      <c r="G43" s="99"/>
    </row>
    <row r="44" spans="1:7" ht="24" hidden="1" customHeight="1" x14ac:dyDescent="0.25">
      <c r="A44" s="4">
        <v>28</v>
      </c>
      <c r="B44" s="5" t="s">
        <v>242</v>
      </c>
      <c r="C44" s="5" t="s">
        <v>304</v>
      </c>
      <c r="D44" s="9"/>
      <c r="E44" s="9">
        <v>45929</v>
      </c>
      <c r="F44" s="8"/>
      <c r="G44" s="99"/>
    </row>
    <row r="45" spans="1:7" ht="24" hidden="1" customHeight="1" x14ac:dyDescent="0.25">
      <c r="A45" s="4">
        <v>29</v>
      </c>
      <c r="B45" s="5" t="s">
        <v>243</v>
      </c>
      <c r="C45" s="5" t="s">
        <v>306</v>
      </c>
      <c r="D45" s="9"/>
      <c r="E45" s="9">
        <v>45933</v>
      </c>
      <c r="F45" s="8"/>
      <c r="G45" s="99"/>
    </row>
    <row r="46" spans="1:7" customFormat="1" ht="24" hidden="1" customHeight="1" x14ac:dyDescent="0.25">
      <c r="A46" s="4">
        <v>30</v>
      </c>
      <c r="B46" s="113" t="s">
        <v>299</v>
      </c>
      <c r="C46" s="114"/>
      <c r="D46" s="114"/>
      <c r="E46" s="114"/>
      <c r="F46" s="114"/>
      <c r="G46" s="99"/>
    </row>
    <row r="47" spans="1:7" customFormat="1" ht="24" hidden="1" customHeight="1" x14ac:dyDescent="0.25">
      <c r="A47" s="4">
        <v>31</v>
      </c>
      <c r="B47" s="113" t="s">
        <v>299</v>
      </c>
      <c r="C47" s="114"/>
      <c r="D47" s="114"/>
      <c r="E47" s="114"/>
      <c r="F47" s="114"/>
      <c r="G47" s="99"/>
    </row>
    <row r="48" spans="1:7" ht="24" hidden="1" customHeight="1" x14ac:dyDescent="0.25">
      <c r="A48" s="4">
        <v>32</v>
      </c>
      <c r="B48" s="5" t="s">
        <v>311</v>
      </c>
      <c r="C48" s="5" t="s">
        <v>312</v>
      </c>
      <c r="D48" s="9"/>
      <c r="E48" s="9">
        <v>45949</v>
      </c>
      <c r="F48" s="8"/>
      <c r="G48" s="99"/>
    </row>
    <row r="49" spans="1:19" ht="24" hidden="1" customHeight="1" x14ac:dyDescent="0.25">
      <c r="A49" s="4">
        <v>33</v>
      </c>
      <c r="B49" s="5" t="s">
        <v>313</v>
      </c>
      <c r="C49" s="5" t="s">
        <v>314</v>
      </c>
      <c r="D49" s="9"/>
      <c r="E49" s="9">
        <v>45967</v>
      </c>
      <c r="F49" s="8"/>
      <c r="G49" s="99"/>
    </row>
    <row r="50" spans="1:19" ht="24" hidden="1" customHeight="1" x14ac:dyDescent="0.25">
      <c r="A50" s="4">
        <v>34</v>
      </c>
      <c r="B50" s="5" t="s">
        <v>313</v>
      </c>
      <c r="C50" s="5" t="s">
        <v>315</v>
      </c>
      <c r="D50" s="9"/>
      <c r="E50" s="9">
        <v>45985</v>
      </c>
      <c r="F50" s="8"/>
      <c r="G50" s="99"/>
    </row>
    <row r="51" spans="1:19" ht="24" hidden="1" customHeight="1" x14ac:dyDescent="0.25">
      <c r="A51" s="4">
        <v>35</v>
      </c>
      <c r="B51" s="5" t="s">
        <v>130</v>
      </c>
      <c r="C51" s="5" t="s">
        <v>308</v>
      </c>
      <c r="D51" s="9"/>
      <c r="E51" s="9">
        <v>45983</v>
      </c>
      <c r="F51" s="8"/>
      <c r="G51" s="99"/>
    </row>
    <row r="52" spans="1:19" ht="24" hidden="1" customHeight="1" x14ac:dyDescent="0.25">
      <c r="A52" s="4">
        <v>36</v>
      </c>
      <c r="B52" s="5" t="s">
        <v>51</v>
      </c>
      <c r="C52" s="5" t="s">
        <v>308</v>
      </c>
      <c r="D52" s="9"/>
      <c r="E52" s="9">
        <v>46002</v>
      </c>
      <c r="F52" s="8"/>
      <c r="G52" s="99"/>
    </row>
    <row r="53" spans="1:19" ht="24" hidden="1" customHeight="1" x14ac:dyDescent="0.25">
      <c r="A53" s="4">
        <v>37</v>
      </c>
      <c r="B53" s="5" t="s">
        <v>468</v>
      </c>
      <c r="C53" s="5" t="s">
        <v>465</v>
      </c>
      <c r="D53" s="9"/>
      <c r="E53" s="9">
        <v>46017</v>
      </c>
      <c r="F53" s="8"/>
      <c r="G53" s="99"/>
    </row>
    <row r="54" spans="1:19" ht="24" hidden="1" customHeight="1" x14ac:dyDescent="0.25">
      <c r="A54" s="10" t="s">
        <v>141</v>
      </c>
      <c r="B54" s="155" t="s">
        <v>657</v>
      </c>
      <c r="C54" s="156"/>
      <c r="D54" s="156"/>
      <c r="E54" s="156"/>
      <c r="F54" s="156"/>
      <c r="G54" s="95"/>
    </row>
    <row r="55" spans="1:19" ht="54" customHeight="1" x14ac:dyDescent="0.25">
      <c r="A55" s="129" t="s">
        <v>1000</v>
      </c>
      <c r="B55" s="130"/>
      <c r="C55" s="130"/>
      <c r="D55" s="130"/>
      <c r="E55" s="130"/>
      <c r="F55" s="130"/>
      <c r="G55" s="130"/>
      <c r="H55" s="130"/>
      <c r="J55" s="11"/>
      <c r="K55" s="11"/>
      <c r="L55" s="11"/>
      <c r="M55" s="11"/>
      <c r="N55" s="11"/>
      <c r="O55" s="11"/>
      <c r="P55" s="11"/>
      <c r="Q55" s="11"/>
      <c r="R55" s="11"/>
      <c r="S55" s="11"/>
    </row>
    <row r="56" spans="1:19" ht="24" customHeight="1" x14ac:dyDescent="0.25">
      <c r="A56" s="3" t="s">
        <v>1</v>
      </c>
      <c r="B56" s="131" t="s">
        <v>2</v>
      </c>
      <c r="C56" s="132"/>
      <c r="D56" s="131" t="s">
        <v>3</v>
      </c>
      <c r="E56" s="132"/>
      <c r="F56" s="3" t="s">
        <v>4</v>
      </c>
      <c r="G56" s="133" t="s">
        <v>5</v>
      </c>
      <c r="H56" s="134"/>
      <c r="J56" s="11"/>
      <c r="K56" s="11"/>
      <c r="L56" s="11"/>
      <c r="M56" s="11"/>
      <c r="N56" s="11"/>
      <c r="O56" s="11"/>
      <c r="P56" s="11"/>
      <c r="Q56" s="11"/>
    </row>
    <row r="57" spans="1:19" ht="24" customHeight="1" x14ac:dyDescent="0.25">
      <c r="A57" s="4">
        <v>1</v>
      </c>
      <c r="B57" s="6" t="s">
        <v>468</v>
      </c>
      <c r="C57" s="6" t="s">
        <v>1003</v>
      </c>
      <c r="D57" s="9">
        <v>46029</v>
      </c>
      <c r="E57" s="9">
        <v>46048</v>
      </c>
      <c r="F57" s="8" t="s">
        <v>1112</v>
      </c>
      <c r="G57" s="119"/>
      <c r="H57" s="120"/>
      <c r="J57" s="11"/>
      <c r="K57" s="11"/>
      <c r="L57" s="11"/>
      <c r="M57" s="11"/>
      <c r="N57" s="11"/>
      <c r="O57" s="11"/>
      <c r="P57" s="11"/>
      <c r="Q57" s="11"/>
    </row>
    <row r="58" spans="1:19" ht="24" customHeight="1" x14ac:dyDescent="0.25">
      <c r="A58" s="4"/>
      <c r="B58" s="138" t="s">
        <v>225</v>
      </c>
      <c r="C58" s="139"/>
      <c r="D58" s="139"/>
      <c r="E58" s="139"/>
      <c r="F58" s="140"/>
      <c r="G58" s="119"/>
      <c r="H58" s="120"/>
      <c r="J58" s="11"/>
      <c r="K58" s="11"/>
      <c r="L58" s="11"/>
      <c r="M58" s="11"/>
      <c r="N58" s="11"/>
      <c r="O58" s="11"/>
      <c r="P58" s="11"/>
      <c r="Q58" s="11"/>
    </row>
    <row r="59" spans="1:19" ht="24" customHeight="1" x14ac:dyDescent="0.25">
      <c r="A59" s="4">
        <v>2</v>
      </c>
      <c r="B59" s="6" t="s">
        <v>468</v>
      </c>
      <c r="C59" s="6" t="s">
        <v>1029</v>
      </c>
      <c r="D59" s="9">
        <v>46045</v>
      </c>
      <c r="E59" s="9">
        <v>46073</v>
      </c>
      <c r="F59" s="8" t="s">
        <v>1113</v>
      </c>
      <c r="G59" s="119"/>
      <c r="H59" s="120"/>
      <c r="J59" s="11"/>
      <c r="K59" s="11"/>
      <c r="L59" s="11"/>
      <c r="M59" s="11"/>
      <c r="N59" s="11"/>
      <c r="O59" s="11"/>
      <c r="P59" s="11"/>
      <c r="Q59" s="11"/>
    </row>
    <row r="60" spans="1:19" ht="24" customHeight="1" x14ac:dyDescent="0.25">
      <c r="A60" s="4">
        <v>3</v>
      </c>
      <c r="B60" s="6" t="s">
        <v>468</v>
      </c>
      <c r="C60" s="6" t="s">
        <v>1030</v>
      </c>
      <c r="D60" s="9">
        <v>46058</v>
      </c>
      <c r="E60" s="9">
        <v>46094</v>
      </c>
      <c r="F60" s="8" t="s">
        <v>1114</v>
      </c>
      <c r="G60" s="119"/>
      <c r="H60" s="120"/>
      <c r="J60" s="11"/>
      <c r="K60" s="11"/>
      <c r="L60" s="11"/>
      <c r="M60" s="11"/>
      <c r="N60" s="11"/>
      <c r="O60" s="11"/>
      <c r="P60" s="11"/>
      <c r="Q60" s="11"/>
    </row>
    <row r="61" spans="1:19" ht="24" customHeight="1" x14ac:dyDescent="0.25">
      <c r="A61" s="4"/>
      <c r="B61" s="6" t="s">
        <v>468</v>
      </c>
      <c r="C61" s="6" t="s">
        <v>1004</v>
      </c>
      <c r="D61" s="143" t="s">
        <v>299</v>
      </c>
      <c r="E61" s="144"/>
      <c r="F61" s="36"/>
      <c r="G61" s="119"/>
      <c r="H61" s="120"/>
      <c r="J61" s="11"/>
      <c r="K61" s="11"/>
      <c r="L61" s="11"/>
      <c r="M61" s="11"/>
      <c r="N61" s="11"/>
      <c r="O61" s="11"/>
      <c r="P61" s="11"/>
      <c r="Q61" s="11"/>
    </row>
    <row r="62" spans="1:19" ht="24" customHeight="1" x14ac:dyDescent="0.25">
      <c r="A62" s="4"/>
      <c r="B62" s="138" t="s">
        <v>225</v>
      </c>
      <c r="C62" s="139"/>
      <c r="D62" s="139"/>
      <c r="E62" s="139"/>
      <c r="F62" s="140"/>
      <c r="G62" s="119"/>
      <c r="H62" s="120"/>
      <c r="J62" s="11"/>
      <c r="K62" s="11"/>
      <c r="L62" s="11"/>
      <c r="M62" s="11"/>
      <c r="N62" s="11"/>
      <c r="O62" s="11"/>
      <c r="P62" s="11"/>
      <c r="Q62" s="11"/>
    </row>
    <row r="63" spans="1:19" ht="24" customHeight="1" x14ac:dyDescent="0.25">
      <c r="A63" s="4"/>
      <c r="B63" s="138" t="s">
        <v>225</v>
      </c>
      <c r="C63" s="139"/>
      <c r="D63" s="139"/>
      <c r="E63" s="139"/>
      <c r="F63" s="140"/>
      <c r="G63" s="119"/>
      <c r="H63" s="120"/>
      <c r="J63" s="11"/>
      <c r="K63" s="11"/>
      <c r="L63" s="11"/>
      <c r="M63" s="11"/>
      <c r="N63" s="11"/>
      <c r="O63" s="11"/>
      <c r="P63" s="11"/>
      <c r="Q63" s="11"/>
    </row>
    <row r="64" spans="1:19" ht="24" customHeight="1" x14ac:dyDescent="0.25">
      <c r="A64" s="4">
        <v>4</v>
      </c>
      <c r="B64" s="6" t="s">
        <v>468</v>
      </c>
      <c r="C64" s="6" t="s">
        <v>1010</v>
      </c>
      <c r="D64" s="9">
        <v>46100</v>
      </c>
      <c r="E64" s="9">
        <v>46112</v>
      </c>
      <c r="F64" s="8" t="s">
        <v>1115</v>
      </c>
      <c r="G64" s="119"/>
      <c r="H64" s="120"/>
      <c r="J64" s="11"/>
      <c r="K64" s="11"/>
      <c r="L64" s="11"/>
      <c r="M64" s="11"/>
      <c r="N64" s="11"/>
      <c r="O64" s="11"/>
      <c r="P64" s="11"/>
      <c r="Q64" s="11"/>
    </row>
    <row r="65" spans="1:17" ht="24" customHeight="1" x14ac:dyDescent="0.25">
      <c r="A65" s="4">
        <v>5</v>
      </c>
      <c r="B65" s="6" t="s">
        <v>468</v>
      </c>
      <c r="C65" s="6" t="s">
        <v>1011</v>
      </c>
      <c r="D65" s="9">
        <v>46114</v>
      </c>
      <c r="E65" s="9">
        <v>46133</v>
      </c>
      <c r="F65" s="8" t="s">
        <v>1116</v>
      </c>
      <c r="G65" s="119"/>
      <c r="H65" s="120"/>
      <c r="J65" s="11"/>
      <c r="K65" s="11"/>
      <c r="L65" s="11"/>
      <c r="M65" s="11"/>
      <c r="N65" s="11"/>
      <c r="O65" s="11"/>
      <c r="P65" s="11"/>
      <c r="Q65" s="11"/>
    </row>
    <row r="66" spans="1:17" ht="24" customHeight="1" x14ac:dyDescent="0.25">
      <c r="A66" s="4"/>
      <c r="B66" s="138" t="s">
        <v>1033</v>
      </c>
      <c r="C66" s="139"/>
      <c r="D66" s="139"/>
      <c r="E66" s="139"/>
      <c r="F66" s="140"/>
      <c r="G66" s="119"/>
      <c r="H66" s="120"/>
      <c r="J66" s="11"/>
      <c r="K66" s="11"/>
      <c r="L66" s="11"/>
      <c r="M66" s="11"/>
      <c r="N66" s="11"/>
      <c r="O66" s="11"/>
      <c r="P66" s="11"/>
      <c r="Q66" s="11"/>
    </row>
    <row r="67" spans="1:17" ht="24" customHeight="1" x14ac:dyDescent="0.25">
      <c r="A67" s="4">
        <v>6</v>
      </c>
      <c r="B67" s="6" t="s">
        <v>468</v>
      </c>
      <c r="C67" s="6" t="s">
        <v>1031</v>
      </c>
      <c r="D67" s="9">
        <v>46142</v>
      </c>
      <c r="E67" s="9">
        <v>46150</v>
      </c>
      <c r="F67" s="8" t="s">
        <v>1117</v>
      </c>
      <c r="G67" s="119"/>
      <c r="H67" s="120"/>
      <c r="J67" s="11"/>
      <c r="K67" s="11"/>
      <c r="L67" s="11"/>
      <c r="M67" s="11"/>
      <c r="N67" s="11"/>
      <c r="O67" s="11"/>
      <c r="P67" s="11"/>
      <c r="Q67" s="11"/>
    </row>
    <row r="68" spans="1:17" ht="24" customHeight="1" x14ac:dyDescent="0.25">
      <c r="A68" s="4">
        <v>7</v>
      </c>
      <c r="B68" s="6" t="s">
        <v>468</v>
      </c>
      <c r="C68" s="6" t="s">
        <v>1032</v>
      </c>
      <c r="D68" s="9">
        <v>46156</v>
      </c>
      <c r="E68" s="9">
        <v>46178</v>
      </c>
      <c r="F68" s="8" t="s">
        <v>1118</v>
      </c>
      <c r="G68" s="119"/>
      <c r="H68" s="120"/>
      <c r="J68" s="11"/>
      <c r="K68" s="11"/>
      <c r="L68" s="11"/>
      <c r="M68" s="11"/>
      <c r="N68" s="11"/>
      <c r="O68" s="11"/>
      <c r="P68" s="11"/>
      <c r="Q68" s="11"/>
    </row>
    <row r="69" spans="1:17" ht="24" customHeight="1" x14ac:dyDescent="0.25">
      <c r="A69" s="4"/>
      <c r="B69" s="138" t="s">
        <v>1033</v>
      </c>
      <c r="C69" s="139"/>
      <c r="D69" s="139"/>
      <c r="E69" s="139"/>
      <c r="F69" s="140"/>
      <c r="G69" s="119"/>
      <c r="H69" s="120"/>
      <c r="J69" s="11"/>
      <c r="K69" s="11"/>
      <c r="L69" s="11"/>
      <c r="M69" s="11"/>
      <c r="N69" s="11"/>
      <c r="O69" s="11"/>
      <c r="P69" s="11"/>
      <c r="Q69" s="11"/>
    </row>
    <row r="70" spans="1:17" ht="24" customHeight="1" x14ac:dyDescent="0.25">
      <c r="A70" s="4">
        <v>8</v>
      </c>
      <c r="B70" s="6" t="s">
        <v>468</v>
      </c>
      <c r="C70" s="6" t="s">
        <v>1007</v>
      </c>
      <c r="D70" s="9">
        <v>46184</v>
      </c>
      <c r="E70" s="101">
        <v>46200</v>
      </c>
      <c r="F70" s="8" t="s">
        <v>248</v>
      </c>
      <c r="G70" s="119"/>
      <c r="H70" s="120"/>
      <c r="J70" s="11"/>
      <c r="K70" s="11"/>
      <c r="L70" s="11"/>
      <c r="M70" s="11"/>
      <c r="N70" s="11"/>
      <c r="O70" s="11"/>
      <c r="P70" s="11"/>
      <c r="Q70" s="11"/>
    </row>
    <row r="71" spans="1:17" ht="24.65" customHeight="1" x14ac:dyDescent="0.25">
      <c r="A71" s="10" t="s">
        <v>240</v>
      </c>
      <c r="B71" s="135" t="s">
        <v>1087</v>
      </c>
      <c r="C71" s="136"/>
      <c r="D71" s="136"/>
      <c r="E71" s="136"/>
      <c r="F71" s="136"/>
      <c r="G71" s="153">
        <f>0/8</f>
        <v>0</v>
      </c>
      <c r="H71" s="154"/>
    </row>
    <row r="73" spans="1:17" x14ac:dyDescent="0.25">
      <c r="B73" s="103" t="s">
        <v>1100</v>
      </c>
      <c r="C73" s="103" t="s">
        <v>1101</v>
      </c>
    </row>
  </sheetData>
  <mergeCells count="36">
    <mergeCell ref="B71:F71"/>
    <mergeCell ref="G71:H71"/>
    <mergeCell ref="D61:E61"/>
    <mergeCell ref="B62:F62"/>
    <mergeCell ref="G62:H62"/>
    <mergeCell ref="B63:F63"/>
    <mergeCell ref="G63:H63"/>
    <mergeCell ref="B66:F66"/>
    <mergeCell ref="G66:H66"/>
    <mergeCell ref="G65:H65"/>
    <mergeCell ref="G67:H67"/>
    <mergeCell ref="G68:H68"/>
    <mergeCell ref="G70:H70"/>
    <mergeCell ref="B69:F69"/>
    <mergeCell ref="G69:H69"/>
    <mergeCell ref="B56:C56"/>
    <mergeCell ref="D56:E56"/>
    <mergeCell ref="G56:H56"/>
    <mergeCell ref="B54:F54"/>
    <mergeCell ref="G57:H57"/>
    <mergeCell ref="G59:H59"/>
    <mergeCell ref="G60:H60"/>
    <mergeCell ref="G61:H61"/>
    <mergeCell ref="G64:H64"/>
    <mergeCell ref="B58:F58"/>
    <mergeCell ref="G58:H58"/>
    <mergeCell ref="A1:G1"/>
    <mergeCell ref="B2:C2"/>
    <mergeCell ref="D2:E2"/>
    <mergeCell ref="D16:E16"/>
    <mergeCell ref="A55:H55"/>
    <mergeCell ref="B46:F46"/>
    <mergeCell ref="B47:F47"/>
    <mergeCell ref="B14:F14"/>
    <mergeCell ref="A15:G15"/>
    <mergeCell ref="B16:C16"/>
  </mergeCells>
  <phoneticPr fontId="16" type="noConversion"/>
  <conditionalFormatting sqref="A1:G1">
    <cfRule type="colorScale" priority="74">
      <colorScale>
        <cfvo type="min"/>
        <cfvo type="max"/>
        <color theme="6" tint="0.59999389629810485"/>
        <color theme="6" tint="0.59999389629810485"/>
      </colorScale>
    </cfRule>
  </conditionalFormatting>
  <conditionalFormatting sqref="A15:G15">
    <cfRule type="colorScale" priority="76">
      <colorScale>
        <cfvo type="min"/>
        <cfvo type="max"/>
        <color theme="6" tint="0.59999389629810485"/>
        <color theme="6" tint="0.59999389629810485"/>
      </colorScale>
    </cfRule>
  </conditionalFormatting>
  <conditionalFormatting sqref="A55:H55">
    <cfRule type="colorScale" priority="78">
      <colorScale>
        <cfvo type="min"/>
        <cfvo type="max"/>
        <color theme="6" tint="0.59999389629810485"/>
        <color theme="6" tint="0.59999389629810485"/>
      </colorScale>
    </cfRule>
  </conditionalFormatting>
  <pageMargins left="0.7" right="0.7" top="0.75" bottom="0.75" header="0.3" footer="0.3"/>
  <pageSetup paperSize="9" orientation="portrait" horizontalDpi="2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7F429-EEA0-496B-A311-529830BE1540}">
  <dimension ref="A1:S13"/>
  <sheetViews>
    <sheetView workbookViewId="0">
      <selection activeCell="F23" sqref="F23"/>
    </sheetView>
  </sheetViews>
  <sheetFormatPr defaultRowHeight="14" x14ac:dyDescent="0.25"/>
  <cols>
    <col min="2" max="2" width="17" customWidth="1"/>
    <col min="3" max="5" width="12.1796875" customWidth="1"/>
    <col min="6" max="6" width="49.1796875" customWidth="1"/>
  </cols>
  <sheetData>
    <row r="1" spans="1:19" s="2" customFormat="1" ht="54" customHeight="1" x14ac:dyDescent="0.25">
      <c r="A1" s="129" t="s">
        <v>1001</v>
      </c>
      <c r="B1" s="130"/>
      <c r="C1" s="130"/>
      <c r="D1" s="130"/>
      <c r="E1" s="130"/>
      <c r="F1" s="130"/>
      <c r="G1" s="130"/>
      <c r="H1" s="130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s="2" customFormat="1" ht="24" customHeight="1" x14ac:dyDescent="0.25">
      <c r="A2" s="3" t="s">
        <v>1</v>
      </c>
      <c r="B2" s="131" t="s">
        <v>2</v>
      </c>
      <c r="C2" s="132"/>
      <c r="D2" s="131" t="s">
        <v>3</v>
      </c>
      <c r="E2" s="132"/>
      <c r="F2" s="3" t="s">
        <v>4</v>
      </c>
      <c r="G2" s="133" t="s">
        <v>5</v>
      </c>
      <c r="H2" s="134"/>
      <c r="J2" s="11"/>
      <c r="K2" s="11"/>
      <c r="L2" s="11"/>
      <c r="M2" s="11"/>
      <c r="N2" s="11"/>
      <c r="O2" s="11"/>
      <c r="P2" s="11"/>
      <c r="Q2" s="11"/>
    </row>
    <row r="3" spans="1:19" s="2" customFormat="1" ht="24" customHeight="1" x14ac:dyDescent="0.25">
      <c r="A3" s="4">
        <v>1</v>
      </c>
      <c r="B3" s="6" t="s">
        <v>1036</v>
      </c>
      <c r="C3" s="6" t="s">
        <v>465</v>
      </c>
      <c r="D3" s="9">
        <v>46017</v>
      </c>
      <c r="E3" s="9">
        <v>46026</v>
      </c>
      <c r="F3" s="8" t="s">
        <v>248</v>
      </c>
      <c r="G3" s="119"/>
      <c r="H3" s="120"/>
      <c r="J3" s="11"/>
      <c r="K3" s="11"/>
      <c r="L3" s="11"/>
      <c r="M3" s="11"/>
      <c r="N3" s="11"/>
      <c r="O3" s="11"/>
      <c r="P3" s="11"/>
      <c r="Q3" s="11"/>
    </row>
    <row r="4" spans="1:19" s="2" customFormat="1" ht="24" customHeight="1" x14ac:dyDescent="0.25">
      <c r="A4" s="4">
        <v>2</v>
      </c>
      <c r="B4" s="6" t="s">
        <v>469</v>
      </c>
      <c r="C4" s="6" t="s">
        <v>1030</v>
      </c>
      <c r="D4" s="9">
        <v>46038</v>
      </c>
      <c r="E4" s="9">
        <v>46044</v>
      </c>
      <c r="F4" s="8" t="s">
        <v>248</v>
      </c>
      <c r="G4" s="119"/>
      <c r="H4" s="120"/>
      <c r="J4" s="11"/>
      <c r="K4" s="11"/>
      <c r="L4" s="11"/>
      <c r="M4" s="11"/>
      <c r="N4" s="11"/>
      <c r="O4" s="11"/>
      <c r="P4" s="11"/>
      <c r="Q4" s="11"/>
    </row>
    <row r="5" spans="1:19" s="2" customFormat="1" ht="24" customHeight="1" x14ac:dyDescent="0.25">
      <c r="A5" s="4">
        <v>3</v>
      </c>
      <c r="B5" s="6" t="s">
        <v>469</v>
      </c>
      <c r="C5" s="6" t="s">
        <v>1009</v>
      </c>
      <c r="D5" s="9">
        <v>46052</v>
      </c>
      <c r="E5" s="9">
        <v>46066</v>
      </c>
      <c r="F5" s="8" t="s">
        <v>248</v>
      </c>
      <c r="G5" s="119"/>
      <c r="H5" s="120"/>
      <c r="J5" s="11"/>
      <c r="K5" s="11"/>
      <c r="L5" s="11"/>
      <c r="M5" s="11"/>
      <c r="N5" s="11"/>
      <c r="O5" s="11"/>
      <c r="P5" s="11"/>
      <c r="Q5" s="11"/>
    </row>
    <row r="6" spans="1:19" s="2" customFormat="1" ht="24" customHeight="1" x14ac:dyDescent="0.25">
      <c r="A6" s="4">
        <v>4</v>
      </c>
      <c r="B6" s="6" t="s">
        <v>469</v>
      </c>
      <c r="C6" s="6" t="s">
        <v>1031</v>
      </c>
      <c r="D6" s="9">
        <v>46066</v>
      </c>
      <c r="E6" s="9">
        <v>46087</v>
      </c>
      <c r="F6" s="8" t="s">
        <v>248</v>
      </c>
      <c r="G6" s="119"/>
      <c r="H6" s="120"/>
      <c r="J6" s="11"/>
      <c r="K6" s="11"/>
      <c r="L6" s="11"/>
      <c r="M6" s="11"/>
      <c r="N6" s="11"/>
      <c r="O6" s="11"/>
      <c r="P6" s="11"/>
      <c r="Q6" s="11"/>
    </row>
    <row r="7" spans="1:19" s="2" customFormat="1" ht="24" customHeight="1" x14ac:dyDescent="0.25">
      <c r="A7" s="4">
        <v>5</v>
      </c>
      <c r="B7" s="6" t="s">
        <v>1037</v>
      </c>
      <c r="C7" s="6" t="s">
        <v>1035</v>
      </c>
      <c r="D7" s="9">
        <v>46094</v>
      </c>
      <c r="E7" s="9">
        <v>46105</v>
      </c>
      <c r="F7" s="8" t="s">
        <v>248</v>
      </c>
      <c r="G7" s="119"/>
      <c r="H7" s="120"/>
      <c r="J7" s="11"/>
      <c r="K7" s="11"/>
      <c r="L7" s="11"/>
      <c r="M7" s="11"/>
      <c r="N7" s="11"/>
      <c r="O7" s="11"/>
      <c r="P7" s="11"/>
      <c r="Q7" s="11"/>
    </row>
    <row r="8" spans="1:19" s="2" customFormat="1" ht="24" customHeight="1" x14ac:dyDescent="0.25">
      <c r="A8" s="4">
        <v>6</v>
      </c>
      <c r="B8" s="6" t="s">
        <v>1038</v>
      </c>
      <c r="C8" s="6" t="s">
        <v>1039</v>
      </c>
      <c r="D8" s="9">
        <v>46108</v>
      </c>
      <c r="E8" s="9">
        <v>46123</v>
      </c>
      <c r="F8" s="8" t="s">
        <v>248</v>
      </c>
      <c r="G8" s="119"/>
      <c r="H8" s="120"/>
      <c r="J8" s="11"/>
      <c r="K8" s="11"/>
      <c r="L8" s="11"/>
      <c r="M8" s="11"/>
      <c r="N8" s="11"/>
      <c r="O8" s="11"/>
      <c r="P8" s="11"/>
      <c r="Q8" s="11"/>
    </row>
    <row r="9" spans="1:19" s="2" customFormat="1" ht="24" customHeight="1" x14ac:dyDescent="0.25">
      <c r="A9" s="4">
        <v>7</v>
      </c>
      <c r="B9" s="6" t="s">
        <v>1038</v>
      </c>
      <c r="C9" s="6" t="s">
        <v>1040</v>
      </c>
      <c r="D9" s="9">
        <v>46136</v>
      </c>
      <c r="E9" s="9">
        <v>46143</v>
      </c>
      <c r="F9" s="8" t="s">
        <v>248</v>
      </c>
      <c r="G9" s="119"/>
      <c r="H9" s="120"/>
      <c r="J9" s="11"/>
      <c r="K9" s="11"/>
      <c r="L9" s="11"/>
      <c r="M9" s="11"/>
      <c r="N9" s="11"/>
      <c r="O9" s="11"/>
      <c r="P9" s="11"/>
      <c r="Q9" s="11"/>
    </row>
    <row r="10" spans="1:19" s="2" customFormat="1" ht="24" customHeight="1" x14ac:dyDescent="0.25">
      <c r="A10" s="4">
        <v>8</v>
      </c>
      <c r="B10" s="6" t="s">
        <v>1038</v>
      </c>
      <c r="C10" s="6" t="s">
        <v>1021</v>
      </c>
      <c r="D10" s="9">
        <v>46150</v>
      </c>
      <c r="E10" s="9">
        <v>46169</v>
      </c>
      <c r="F10" s="8" t="s">
        <v>248</v>
      </c>
      <c r="G10" s="119"/>
      <c r="H10" s="120"/>
      <c r="J10" s="11"/>
      <c r="K10" s="11"/>
      <c r="L10" s="11"/>
      <c r="M10" s="11"/>
      <c r="N10" s="11"/>
      <c r="O10" s="11"/>
      <c r="P10" s="11"/>
      <c r="Q10" s="11"/>
    </row>
    <row r="11" spans="1:19" s="2" customFormat="1" ht="24" customHeight="1" x14ac:dyDescent="0.25">
      <c r="A11" s="4">
        <v>9</v>
      </c>
      <c r="B11" s="6" t="s">
        <v>1038</v>
      </c>
      <c r="C11" s="6" t="s">
        <v>1082</v>
      </c>
      <c r="D11" s="9">
        <v>46178</v>
      </c>
      <c r="E11" s="9">
        <v>46192</v>
      </c>
      <c r="F11" s="8" t="s">
        <v>248</v>
      </c>
      <c r="G11" s="119"/>
      <c r="H11" s="120"/>
      <c r="J11" s="11"/>
      <c r="K11" s="11"/>
      <c r="L11" s="11"/>
      <c r="M11" s="11"/>
      <c r="N11" s="11"/>
      <c r="O11" s="11"/>
      <c r="P11" s="11"/>
      <c r="Q11" s="11"/>
    </row>
    <row r="12" spans="1:19" s="2" customFormat="1" ht="24" hidden="1" customHeight="1" x14ac:dyDescent="0.25">
      <c r="A12" s="4">
        <v>10</v>
      </c>
      <c r="B12" s="6" t="s">
        <v>1038</v>
      </c>
      <c r="C12" s="6" t="s">
        <v>1083</v>
      </c>
      <c r="D12" s="9">
        <v>46192</v>
      </c>
      <c r="E12" s="9"/>
      <c r="F12" s="36"/>
      <c r="G12" s="119"/>
      <c r="H12" s="120"/>
      <c r="J12" s="11"/>
      <c r="K12" s="11"/>
      <c r="L12" s="11"/>
      <c r="M12" s="11"/>
      <c r="N12" s="11"/>
      <c r="O12" s="11"/>
      <c r="P12" s="11"/>
      <c r="Q12" s="11"/>
    </row>
    <row r="13" spans="1:19" s="2" customFormat="1" ht="24.65" customHeight="1" x14ac:dyDescent="0.25">
      <c r="A13" s="10" t="s">
        <v>240</v>
      </c>
      <c r="B13" s="135" t="s">
        <v>1088</v>
      </c>
      <c r="C13" s="136"/>
      <c r="D13" s="136"/>
      <c r="E13" s="136"/>
      <c r="F13" s="136"/>
      <c r="G13" s="153">
        <f>0/9</f>
        <v>0</v>
      </c>
      <c r="H13" s="154"/>
    </row>
  </sheetData>
  <mergeCells count="16">
    <mergeCell ref="G11:H11"/>
    <mergeCell ref="G12:H12"/>
    <mergeCell ref="B13:F13"/>
    <mergeCell ref="G13:H13"/>
    <mergeCell ref="G10:H10"/>
    <mergeCell ref="A1:H1"/>
    <mergeCell ref="B2:C2"/>
    <mergeCell ref="D2:E2"/>
    <mergeCell ref="G2:H2"/>
    <mergeCell ref="G3:H3"/>
    <mergeCell ref="G9:H9"/>
    <mergeCell ref="G4:H4"/>
    <mergeCell ref="G5:H5"/>
    <mergeCell ref="G6:H6"/>
    <mergeCell ref="G7:H7"/>
    <mergeCell ref="G8:H8"/>
  </mergeCells>
  <phoneticPr fontId="16" type="noConversion"/>
  <conditionalFormatting sqref="A1:H1">
    <cfRule type="colorScale" priority="1">
      <colorScale>
        <cfvo type="min"/>
        <cfvo type="max"/>
        <color theme="6" tint="0.59999389629810485"/>
        <color theme="6" tint="0.59999389629810485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00"/>
  <sheetViews>
    <sheetView tabSelected="1" topLeftCell="A94" zoomScaleNormal="100" workbookViewId="0">
      <selection activeCell="F103" sqref="F103"/>
    </sheetView>
  </sheetViews>
  <sheetFormatPr defaultColWidth="9.90625" defaultRowHeight="14" x14ac:dyDescent="0.25"/>
  <cols>
    <col min="1" max="1" width="14.6328125" style="17" customWidth="1"/>
    <col min="2" max="2" width="21.26953125" customWidth="1"/>
    <col min="3" max="5" width="14.6328125" customWidth="1"/>
    <col min="6" max="6" width="54.1796875" customWidth="1"/>
    <col min="7" max="7" width="10.6328125" customWidth="1"/>
    <col min="8" max="8" width="7.26953125" customWidth="1"/>
  </cols>
  <sheetData>
    <row r="1" spans="1:19" ht="54" hidden="1" customHeight="1" x14ac:dyDescent="0.25">
      <c r="A1" s="121" t="s">
        <v>215</v>
      </c>
      <c r="B1" s="122"/>
      <c r="C1" s="122"/>
      <c r="D1" s="122"/>
      <c r="E1" s="122"/>
      <c r="F1" s="122"/>
      <c r="G1" s="122"/>
      <c r="H1" s="122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24" hidden="1" customHeight="1" x14ac:dyDescent="0.25">
      <c r="A2" s="18" t="s">
        <v>1</v>
      </c>
      <c r="B2" s="123" t="s">
        <v>2</v>
      </c>
      <c r="C2" s="124"/>
      <c r="D2" s="123" t="s">
        <v>3</v>
      </c>
      <c r="E2" s="124"/>
      <c r="F2" s="18" t="s">
        <v>4</v>
      </c>
      <c r="G2" s="125" t="s">
        <v>5</v>
      </c>
      <c r="H2" s="126"/>
      <c r="J2" s="15"/>
      <c r="K2" s="15"/>
      <c r="L2" s="15"/>
      <c r="M2" s="15"/>
      <c r="N2" s="15"/>
      <c r="O2" s="15"/>
      <c r="P2" s="15"/>
      <c r="Q2" s="15"/>
    </row>
    <row r="3" spans="1:19" ht="24" hidden="1" customHeight="1" x14ac:dyDescent="0.25">
      <c r="A3" s="19">
        <v>1</v>
      </c>
      <c r="B3" s="20" t="s">
        <v>32</v>
      </c>
      <c r="C3" s="20" t="s">
        <v>33</v>
      </c>
      <c r="D3" s="16">
        <v>45304</v>
      </c>
      <c r="E3" s="16">
        <v>45301</v>
      </c>
      <c r="F3" s="27" t="s">
        <v>34</v>
      </c>
      <c r="G3" s="127"/>
      <c r="H3" s="128"/>
      <c r="J3" s="15"/>
      <c r="K3" s="15"/>
      <c r="L3" s="15"/>
      <c r="M3" s="15"/>
      <c r="N3" s="15"/>
      <c r="O3" s="15"/>
      <c r="P3" s="15"/>
      <c r="Q3" s="15"/>
    </row>
    <row r="4" spans="1:19" ht="24" hidden="1" customHeight="1" x14ac:dyDescent="0.25">
      <c r="A4" s="19">
        <v>2</v>
      </c>
      <c r="B4" s="20" t="s">
        <v>32</v>
      </c>
      <c r="C4" s="20" t="s">
        <v>35</v>
      </c>
      <c r="D4" s="16">
        <v>45311</v>
      </c>
      <c r="E4" s="16">
        <v>45312</v>
      </c>
      <c r="F4" s="20" t="s">
        <v>10</v>
      </c>
      <c r="G4" s="109"/>
      <c r="H4" s="110"/>
      <c r="J4" s="15"/>
      <c r="K4" s="15"/>
      <c r="L4" s="15"/>
      <c r="M4" s="15"/>
      <c r="N4" s="15"/>
      <c r="O4" s="15"/>
      <c r="P4" s="15"/>
      <c r="Q4" s="15"/>
    </row>
    <row r="5" spans="1:19" ht="24" hidden="1" customHeight="1" x14ac:dyDescent="0.25">
      <c r="A5" s="19">
        <v>3</v>
      </c>
      <c r="B5" s="20" t="s">
        <v>32</v>
      </c>
      <c r="C5" s="20" t="s">
        <v>36</v>
      </c>
      <c r="D5" s="16">
        <v>45318</v>
      </c>
      <c r="E5" s="16">
        <v>45320</v>
      </c>
      <c r="F5" s="20" t="s">
        <v>10</v>
      </c>
      <c r="G5" s="109">
        <v>0.33</v>
      </c>
      <c r="H5" s="110"/>
      <c r="J5" s="15"/>
      <c r="K5" s="15"/>
      <c r="L5" s="15"/>
      <c r="M5" s="15"/>
      <c r="N5" s="15"/>
      <c r="O5" s="15"/>
      <c r="P5" s="15"/>
      <c r="Q5" s="15"/>
    </row>
    <row r="6" spans="1:19" ht="24" hidden="1" customHeight="1" x14ac:dyDescent="0.25">
      <c r="A6" s="19">
        <v>4</v>
      </c>
      <c r="B6" s="20" t="s">
        <v>37</v>
      </c>
      <c r="C6" s="20" t="s">
        <v>38</v>
      </c>
      <c r="D6" s="16">
        <v>45360</v>
      </c>
      <c r="E6" s="16">
        <v>45362</v>
      </c>
      <c r="F6" s="27" t="s">
        <v>34</v>
      </c>
      <c r="G6" s="109"/>
      <c r="H6" s="110"/>
      <c r="J6" s="15"/>
      <c r="K6" s="15"/>
      <c r="L6" s="15"/>
      <c r="M6" s="15"/>
      <c r="N6" s="15"/>
      <c r="O6" s="15"/>
      <c r="P6" s="15"/>
      <c r="Q6" s="15"/>
    </row>
    <row r="7" spans="1:19" ht="24" hidden="1" customHeight="1" x14ac:dyDescent="0.25">
      <c r="A7" s="19">
        <v>5</v>
      </c>
      <c r="B7" s="20" t="s">
        <v>37</v>
      </c>
      <c r="C7" s="20" t="s">
        <v>39</v>
      </c>
      <c r="D7" s="16">
        <v>45367</v>
      </c>
      <c r="E7" s="16">
        <v>45370</v>
      </c>
      <c r="F7" s="20" t="s">
        <v>10</v>
      </c>
      <c r="G7" s="109">
        <v>0.5</v>
      </c>
      <c r="H7" s="110"/>
      <c r="J7" s="15"/>
      <c r="K7" s="15"/>
      <c r="L7" s="15"/>
      <c r="M7" s="15"/>
      <c r="N7" s="15"/>
      <c r="O7" s="15"/>
      <c r="P7" s="15"/>
      <c r="Q7" s="15"/>
    </row>
    <row r="8" spans="1:19" ht="24" hidden="1" customHeight="1" x14ac:dyDescent="0.25">
      <c r="A8" s="19">
        <v>6</v>
      </c>
      <c r="B8" s="20" t="s">
        <v>40</v>
      </c>
      <c r="C8" s="20" t="s">
        <v>41</v>
      </c>
      <c r="D8" s="16">
        <v>45406</v>
      </c>
      <c r="E8" s="16">
        <v>45410</v>
      </c>
      <c r="F8" s="27" t="s">
        <v>34</v>
      </c>
      <c r="G8" s="109">
        <v>1</v>
      </c>
      <c r="H8" s="110"/>
      <c r="J8" s="15"/>
      <c r="K8" s="15"/>
      <c r="L8" s="15"/>
      <c r="M8" s="15"/>
      <c r="N8" s="15"/>
      <c r="O8" s="15"/>
      <c r="P8" s="15"/>
      <c r="Q8" s="15"/>
    </row>
    <row r="9" spans="1:19" ht="24" hidden="1" customHeight="1" x14ac:dyDescent="0.25">
      <c r="A9" s="19">
        <v>7</v>
      </c>
      <c r="B9" s="20" t="s">
        <v>40</v>
      </c>
      <c r="C9" s="20" t="s">
        <v>42</v>
      </c>
      <c r="D9" s="16">
        <v>45413</v>
      </c>
      <c r="E9" s="16">
        <v>45421</v>
      </c>
      <c r="F9" s="20" t="s">
        <v>10</v>
      </c>
      <c r="G9" s="109"/>
      <c r="H9" s="110"/>
      <c r="J9" s="15"/>
      <c r="K9" s="15"/>
      <c r="L9" s="15"/>
      <c r="M9" s="15"/>
      <c r="N9" s="15"/>
      <c r="O9" s="15"/>
      <c r="P9" s="15"/>
      <c r="Q9" s="15"/>
    </row>
    <row r="10" spans="1:19" ht="24" hidden="1" customHeight="1" x14ac:dyDescent="0.25">
      <c r="A10" s="19">
        <v>8</v>
      </c>
      <c r="B10" s="20" t="s">
        <v>40</v>
      </c>
      <c r="C10" s="20" t="s">
        <v>43</v>
      </c>
      <c r="D10" s="16">
        <v>45420</v>
      </c>
      <c r="E10" s="16">
        <v>45432</v>
      </c>
      <c r="F10" s="20" t="s">
        <v>10</v>
      </c>
      <c r="G10" s="109"/>
      <c r="H10" s="110"/>
      <c r="J10" s="15"/>
      <c r="K10" s="15"/>
      <c r="L10" s="15"/>
      <c r="M10" s="15"/>
      <c r="N10" s="15"/>
      <c r="O10" s="15"/>
      <c r="P10" s="15"/>
      <c r="Q10" s="15"/>
    </row>
    <row r="11" spans="1:19" ht="24" hidden="1" customHeight="1" x14ac:dyDescent="0.25">
      <c r="A11" s="19">
        <v>9</v>
      </c>
      <c r="B11" s="20" t="s">
        <v>44</v>
      </c>
      <c r="C11" s="20" t="s">
        <v>45</v>
      </c>
      <c r="D11" s="16">
        <v>45443</v>
      </c>
      <c r="E11" s="16">
        <v>45443</v>
      </c>
      <c r="F11" s="27" t="s">
        <v>46</v>
      </c>
      <c r="G11" s="109">
        <v>0.33</v>
      </c>
      <c r="H11" s="110"/>
      <c r="J11" s="15"/>
      <c r="K11" s="15"/>
      <c r="L11" s="15"/>
      <c r="M11" s="15"/>
      <c r="N11" s="15"/>
      <c r="O11" s="15"/>
      <c r="P11" s="15"/>
      <c r="Q11" s="15"/>
    </row>
    <row r="12" spans="1:19" ht="24" hidden="1" customHeight="1" x14ac:dyDescent="0.25">
      <c r="A12" s="19">
        <v>10</v>
      </c>
      <c r="B12" s="20" t="s">
        <v>44</v>
      </c>
      <c r="C12" s="20" t="s">
        <v>47</v>
      </c>
      <c r="D12" s="16">
        <v>45448</v>
      </c>
      <c r="E12" s="16">
        <v>45457</v>
      </c>
      <c r="F12" s="20" t="s">
        <v>10</v>
      </c>
      <c r="G12" s="109"/>
      <c r="H12" s="110"/>
      <c r="J12" s="15"/>
      <c r="K12" s="15"/>
      <c r="L12" s="15"/>
      <c r="M12" s="15"/>
      <c r="N12" s="15"/>
      <c r="O12" s="15"/>
      <c r="P12" s="15"/>
      <c r="Q12" s="15"/>
    </row>
    <row r="13" spans="1:19" ht="24" hidden="1" customHeight="1" x14ac:dyDescent="0.25">
      <c r="A13" s="19">
        <v>11</v>
      </c>
      <c r="B13" s="20" t="s">
        <v>48</v>
      </c>
      <c r="C13" s="20" t="s">
        <v>49</v>
      </c>
      <c r="D13" s="16">
        <v>45462</v>
      </c>
      <c r="E13" s="16">
        <v>45463</v>
      </c>
      <c r="F13" s="27" t="s">
        <v>34</v>
      </c>
      <c r="G13" s="109"/>
      <c r="H13" s="110"/>
      <c r="J13" s="15"/>
      <c r="K13" s="15"/>
      <c r="L13" s="15"/>
      <c r="M13" s="15"/>
      <c r="N13" s="15"/>
      <c r="O13" s="15"/>
      <c r="P13" s="15"/>
      <c r="Q13" s="15"/>
    </row>
    <row r="14" spans="1:19" ht="24" hidden="1" customHeight="1" x14ac:dyDescent="0.25">
      <c r="A14" s="19">
        <v>12</v>
      </c>
      <c r="B14" s="20" t="s">
        <v>48</v>
      </c>
      <c r="C14" s="20" t="s">
        <v>50</v>
      </c>
      <c r="D14" s="16">
        <v>45469</v>
      </c>
      <c r="E14" s="16">
        <v>45478</v>
      </c>
      <c r="F14" s="27" t="s">
        <v>10</v>
      </c>
      <c r="G14" s="109">
        <v>0.34</v>
      </c>
      <c r="H14" s="110"/>
    </row>
    <row r="15" spans="1:19" ht="24" hidden="1" customHeight="1" x14ac:dyDescent="0.25">
      <c r="A15" s="19">
        <v>13</v>
      </c>
      <c r="B15" s="20" t="s">
        <v>51</v>
      </c>
      <c r="C15" s="20" t="s">
        <v>52</v>
      </c>
      <c r="D15" s="16">
        <v>45497</v>
      </c>
      <c r="E15" s="16">
        <v>45500</v>
      </c>
      <c r="F15" s="27" t="s">
        <v>53</v>
      </c>
      <c r="G15" s="107">
        <v>1</v>
      </c>
      <c r="H15" s="108"/>
    </row>
    <row r="16" spans="1:19" ht="24" hidden="1" customHeight="1" x14ac:dyDescent="0.25">
      <c r="A16" s="19">
        <v>14</v>
      </c>
      <c r="B16" s="20" t="s">
        <v>51</v>
      </c>
      <c r="C16" s="20" t="s">
        <v>54</v>
      </c>
      <c r="D16" s="16">
        <v>45511</v>
      </c>
      <c r="E16" s="16">
        <v>45513</v>
      </c>
      <c r="F16" s="30" t="s">
        <v>10</v>
      </c>
      <c r="G16" s="109"/>
      <c r="H16" s="110"/>
    </row>
    <row r="17" spans="1:19" ht="24" hidden="1" customHeight="1" x14ac:dyDescent="0.25">
      <c r="A17" s="19">
        <v>15</v>
      </c>
      <c r="B17" s="20" t="s">
        <v>48</v>
      </c>
      <c r="C17" s="20" t="s">
        <v>55</v>
      </c>
      <c r="D17" s="16">
        <v>45518</v>
      </c>
      <c r="E17" s="16">
        <v>45523</v>
      </c>
      <c r="F17" s="30" t="s">
        <v>53</v>
      </c>
      <c r="G17" s="107">
        <v>0.5</v>
      </c>
      <c r="H17" s="108"/>
    </row>
    <row r="18" spans="1:19" ht="24" hidden="1" customHeight="1" x14ac:dyDescent="0.25">
      <c r="A18" s="19">
        <v>16</v>
      </c>
      <c r="B18" s="20" t="s">
        <v>51</v>
      </c>
      <c r="C18" s="20" t="s">
        <v>56</v>
      </c>
      <c r="D18" s="16">
        <v>45574</v>
      </c>
      <c r="E18" s="16">
        <v>45573</v>
      </c>
      <c r="F18" s="30" t="s">
        <v>34</v>
      </c>
      <c r="G18" s="109"/>
      <c r="H18" s="110"/>
    </row>
    <row r="19" spans="1:19" ht="24" hidden="1" customHeight="1" x14ac:dyDescent="0.25">
      <c r="A19" s="19">
        <v>17</v>
      </c>
      <c r="B19" s="20" t="s">
        <v>51</v>
      </c>
      <c r="C19" s="20" t="s">
        <v>57</v>
      </c>
      <c r="D19" s="16">
        <v>45581</v>
      </c>
      <c r="E19" s="16">
        <v>45585</v>
      </c>
      <c r="F19" s="30" t="s">
        <v>10</v>
      </c>
      <c r="G19" s="107"/>
      <c r="H19" s="108"/>
    </row>
    <row r="20" spans="1:19" ht="24" hidden="1" customHeight="1" x14ac:dyDescent="0.25">
      <c r="A20" s="19">
        <v>18</v>
      </c>
      <c r="B20" s="20" t="s">
        <v>51</v>
      </c>
      <c r="C20" s="20" t="s">
        <v>58</v>
      </c>
      <c r="D20" s="16">
        <v>45595</v>
      </c>
      <c r="E20" s="16">
        <v>45599</v>
      </c>
      <c r="F20" s="30" t="s">
        <v>59</v>
      </c>
      <c r="G20" s="109">
        <v>0.33329999999999999</v>
      </c>
      <c r="H20" s="110"/>
    </row>
    <row r="21" spans="1:19" ht="24" hidden="1" customHeight="1" x14ac:dyDescent="0.25">
      <c r="A21" s="19">
        <v>19</v>
      </c>
      <c r="B21" s="20" t="s">
        <v>60</v>
      </c>
      <c r="C21" s="20" t="s">
        <v>61</v>
      </c>
      <c r="D21" s="16">
        <v>45602</v>
      </c>
      <c r="E21" s="16">
        <v>45602</v>
      </c>
      <c r="F21" s="30" t="s">
        <v>62</v>
      </c>
      <c r="G21" s="109"/>
      <c r="H21" s="110"/>
    </row>
    <row r="22" spans="1:19" ht="24" hidden="1" customHeight="1" x14ac:dyDescent="0.25">
      <c r="A22" s="19">
        <v>20</v>
      </c>
      <c r="B22" s="20" t="s">
        <v>60</v>
      </c>
      <c r="C22" s="20" t="s">
        <v>63</v>
      </c>
      <c r="D22" s="16">
        <v>45616</v>
      </c>
      <c r="E22" s="16">
        <v>45619</v>
      </c>
      <c r="F22" s="30" t="s">
        <v>64</v>
      </c>
      <c r="G22" s="107">
        <v>0.5</v>
      </c>
      <c r="H22" s="108"/>
    </row>
    <row r="23" spans="1:19" ht="24" hidden="1" customHeight="1" x14ac:dyDescent="0.25">
      <c r="A23" s="19">
        <v>21</v>
      </c>
      <c r="B23" s="20" t="s">
        <v>60</v>
      </c>
      <c r="C23" s="20" t="s">
        <v>65</v>
      </c>
      <c r="D23" s="16">
        <v>45630</v>
      </c>
      <c r="E23" s="16">
        <v>45631</v>
      </c>
      <c r="F23" s="30" t="s">
        <v>66</v>
      </c>
      <c r="G23" s="109"/>
      <c r="H23" s="110"/>
    </row>
    <row r="24" spans="1:19" ht="24" hidden="1" customHeight="1" x14ac:dyDescent="0.25">
      <c r="A24" s="19">
        <v>22</v>
      </c>
      <c r="B24" s="20" t="s">
        <v>60</v>
      </c>
      <c r="C24" s="20" t="s">
        <v>67</v>
      </c>
      <c r="D24" s="16">
        <v>45637</v>
      </c>
      <c r="E24" s="16">
        <v>45644</v>
      </c>
      <c r="F24" s="30" t="s">
        <v>68</v>
      </c>
      <c r="G24" s="109"/>
      <c r="H24" s="110"/>
    </row>
    <row r="25" spans="1:19" ht="24" hidden="1" customHeight="1" x14ac:dyDescent="0.25">
      <c r="A25" s="19">
        <v>23</v>
      </c>
      <c r="B25" s="20" t="s">
        <v>60</v>
      </c>
      <c r="C25" s="20" t="s">
        <v>69</v>
      </c>
      <c r="D25" s="16">
        <v>45644</v>
      </c>
      <c r="E25" s="16">
        <v>45652</v>
      </c>
      <c r="F25" s="27" t="s">
        <v>10</v>
      </c>
      <c r="G25" s="107">
        <v>0</v>
      </c>
      <c r="H25" s="108"/>
    </row>
    <row r="26" spans="1:19" ht="24" hidden="1" customHeight="1" x14ac:dyDescent="0.25">
      <c r="A26" s="19" t="s">
        <v>19</v>
      </c>
      <c r="B26" s="127" t="s">
        <v>70</v>
      </c>
      <c r="C26" s="118"/>
      <c r="D26" s="118"/>
      <c r="E26" s="118"/>
      <c r="F26" s="118"/>
      <c r="G26" s="111">
        <v>0.39</v>
      </c>
      <c r="H26" s="112"/>
    </row>
    <row r="27" spans="1:19" ht="54" hidden="1" customHeight="1" x14ac:dyDescent="0.25">
      <c r="A27" s="121" t="s">
        <v>476</v>
      </c>
      <c r="B27" s="122"/>
      <c r="C27" s="122"/>
      <c r="D27" s="122"/>
      <c r="E27" s="122"/>
      <c r="F27" s="122"/>
      <c r="G27" s="122"/>
      <c r="H27" s="122"/>
      <c r="J27" s="15"/>
      <c r="K27" s="15"/>
      <c r="L27" s="15"/>
      <c r="M27" s="15"/>
      <c r="N27" s="15"/>
      <c r="O27" s="15"/>
      <c r="P27" s="15"/>
      <c r="Q27" s="15"/>
      <c r="R27" s="15"/>
      <c r="S27" s="15"/>
    </row>
    <row r="28" spans="1:19" ht="24" hidden="1" customHeight="1" x14ac:dyDescent="0.25">
      <c r="A28" s="18" t="s">
        <v>1</v>
      </c>
      <c r="B28" s="123" t="s">
        <v>2</v>
      </c>
      <c r="C28" s="124"/>
      <c r="D28" s="123" t="s">
        <v>3</v>
      </c>
      <c r="E28" s="124"/>
      <c r="F28" s="18" t="s">
        <v>4</v>
      </c>
      <c r="G28" s="125" t="s">
        <v>5</v>
      </c>
      <c r="H28" s="126"/>
      <c r="J28" s="15"/>
      <c r="K28" s="15"/>
      <c r="L28" s="15"/>
      <c r="M28" s="15"/>
      <c r="N28" s="15"/>
      <c r="O28" s="15"/>
      <c r="P28" s="15"/>
      <c r="Q28" s="15"/>
    </row>
    <row r="29" spans="1:19" ht="24" hidden="1" customHeight="1" x14ac:dyDescent="0.25">
      <c r="A29" s="19">
        <v>1</v>
      </c>
      <c r="B29" s="20" t="s">
        <v>60</v>
      </c>
      <c r="C29" s="20" t="s">
        <v>194</v>
      </c>
      <c r="D29" s="16">
        <v>45665</v>
      </c>
      <c r="E29" s="16">
        <v>45667</v>
      </c>
      <c r="F29" s="27" t="s">
        <v>250</v>
      </c>
      <c r="G29" s="107"/>
      <c r="H29" s="108"/>
    </row>
    <row r="30" spans="1:19" ht="24" hidden="1" customHeight="1" x14ac:dyDescent="0.25">
      <c r="A30" s="19">
        <v>2</v>
      </c>
      <c r="B30" s="20" t="s">
        <v>60</v>
      </c>
      <c r="C30" s="20" t="s">
        <v>195</v>
      </c>
      <c r="D30" s="16">
        <v>45683</v>
      </c>
      <c r="E30" s="16">
        <v>45683</v>
      </c>
      <c r="F30" s="35" t="s">
        <v>247</v>
      </c>
      <c r="G30" s="107">
        <v>0.5</v>
      </c>
      <c r="H30" s="108"/>
    </row>
    <row r="31" spans="1:19" ht="24" hidden="1" customHeight="1" x14ac:dyDescent="0.25">
      <c r="A31" s="19">
        <v>3</v>
      </c>
      <c r="B31" s="20" t="s">
        <v>60</v>
      </c>
      <c r="C31" s="20" t="s">
        <v>196</v>
      </c>
      <c r="D31" s="115" t="s">
        <v>299</v>
      </c>
      <c r="E31" s="116"/>
      <c r="F31" s="27"/>
      <c r="G31" s="107"/>
      <c r="H31" s="108"/>
    </row>
    <row r="32" spans="1:19" ht="24" hidden="1" customHeight="1" x14ac:dyDescent="0.25">
      <c r="A32" s="19">
        <v>4</v>
      </c>
      <c r="B32" s="20" t="s">
        <v>60</v>
      </c>
      <c r="C32" s="20" t="s">
        <v>197</v>
      </c>
      <c r="D32" s="16">
        <v>45702</v>
      </c>
      <c r="E32" s="16">
        <v>45701</v>
      </c>
      <c r="F32" s="35" t="s">
        <v>251</v>
      </c>
      <c r="G32" s="107"/>
      <c r="H32" s="108"/>
    </row>
    <row r="33" spans="1:8" ht="24" hidden="1" customHeight="1" x14ac:dyDescent="0.25">
      <c r="A33" s="19">
        <v>5</v>
      </c>
      <c r="B33" s="20" t="s">
        <v>60</v>
      </c>
      <c r="C33" s="20" t="s">
        <v>198</v>
      </c>
      <c r="D33" s="16">
        <v>45710</v>
      </c>
      <c r="E33" s="16">
        <v>45709</v>
      </c>
      <c r="F33" s="35" t="s">
        <v>247</v>
      </c>
      <c r="G33" s="107">
        <v>1</v>
      </c>
      <c r="H33" s="108"/>
    </row>
    <row r="34" spans="1:8" ht="24" hidden="1" customHeight="1" x14ac:dyDescent="0.25">
      <c r="A34" s="19">
        <v>6</v>
      </c>
      <c r="B34" s="20" t="s">
        <v>51</v>
      </c>
      <c r="C34" s="20" t="s">
        <v>197</v>
      </c>
      <c r="D34" s="16">
        <v>45723</v>
      </c>
      <c r="E34" s="16">
        <v>45725</v>
      </c>
      <c r="F34" s="35" t="s">
        <v>253</v>
      </c>
      <c r="G34" s="107"/>
      <c r="H34" s="108"/>
    </row>
    <row r="35" spans="1:8" ht="24" hidden="1" customHeight="1" x14ac:dyDescent="0.25">
      <c r="A35" s="19">
        <v>7</v>
      </c>
      <c r="B35" s="20" t="s">
        <v>60</v>
      </c>
      <c r="C35" s="20" t="s">
        <v>200</v>
      </c>
      <c r="D35" s="16">
        <v>45729</v>
      </c>
      <c r="E35" s="16">
        <v>45731</v>
      </c>
      <c r="F35" s="35" t="s">
        <v>254</v>
      </c>
      <c r="G35" s="107"/>
      <c r="H35" s="108"/>
    </row>
    <row r="36" spans="1:8" ht="24" hidden="1" customHeight="1" x14ac:dyDescent="0.25">
      <c r="A36" s="19">
        <v>8</v>
      </c>
      <c r="B36" s="20" t="s">
        <v>60</v>
      </c>
      <c r="C36" s="20" t="s">
        <v>201</v>
      </c>
      <c r="D36" s="16">
        <v>45735</v>
      </c>
      <c r="E36" s="16">
        <v>45740</v>
      </c>
      <c r="F36" s="27" t="s">
        <v>255</v>
      </c>
      <c r="G36" s="107"/>
      <c r="H36" s="108"/>
    </row>
    <row r="37" spans="1:8" ht="24" hidden="1" customHeight="1" x14ac:dyDescent="0.25">
      <c r="A37" s="19">
        <v>9</v>
      </c>
      <c r="B37" s="20" t="s">
        <v>60</v>
      </c>
      <c r="C37" s="20" t="s">
        <v>202</v>
      </c>
      <c r="D37" s="16">
        <v>45742</v>
      </c>
      <c r="E37" s="16">
        <v>45747</v>
      </c>
      <c r="F37" s="27" t="s">
        <v>256</v>
      </c>
      <c r="G37" s="107">
        <v>0.5</v>
      </c>
      <c r="H37" s="108"/>
    </row>
    <row r="38" spans="1:8" ht="24" hidden="1" customHeight="1" x14ac:dyDescent="0.25">
      <c r="A38" s="19">
        <v>10</v>
      </c>
      <c r="B38" s="113" t="s">
        <v>90</v>
      </c>
      <c r="C38" s="114"/>
      <c r="D38" s="114"/>
      <c r="E38" s="114"/>
      <c r="F38" s="114"/>
      <c r="G38" s="109"/>
      <c r="H38" s="110"/>
    </row>
    <row r="39" spans="1:8" ht="24" hidden="1" customHeight="1" x14ac:dyDescent="0.25">
      <c r="A39" s="19">
        <v>11</v>
      </c>
      <c r="B39" s="20" t="s">
        <v>60</v>
      </c>
      <c r="C39" s="20" t="s">
        <v>203</v>
      </c>
      <c r="D39" s="16">
        <v>45756</v>
      </c>
      <c r="E39" s="16">
        <v>45757</v>
      </c>
      <c r="F39" s="27" t="s">
        <v>257</v>
      </c>
      <c r="G39" s="107"/>
      <c r="H39" s="108"/>
    </row>
    <row r="40" spans="1:8" ht="24" hidden="1" customHeight="1" x14ac:dyDescent="0.25">
      <c r="A40" s="19">
        <v>12</v>
      </c>
      <c r="B40" s="20" t="s">
        <v>60</v>
      </c>
      <c r="C40" s="20" t="s">
        <v>216</v>
      </c>
      <c r="D40" s="16">
        <v>45763</v>
      </c>
      <c r="E40" s="16">
        <v>45767</v>
      </c>
      <c r="F40" s="27" t="s">
        <v>250</v>
      </c>
      <c r="G40" s="107"/>
      <c r="H40" s="108"/>
    </row>
    <row r="41" spans="1:8" ht="24" hidden="1" customHeight="1" x14ac:dyDescent="0.25">
      <c r="A41" s="19">
        <v>13</v>
      </c>
      <c r="B41" s="20" t="s">
        <v>60</v>
      </c>
      <c r="C41" s="20" t="s">
        <v>217</v>
      </c>
      <c r="D41" s="16">
        <v>45770</v>
      </c>
      <c r="E41" s="16">
        <v>45777</v>
      </c>
      <c r="F41" s="27" t="s">
        <v>252</v>
      </c>
      <c r="G41" s="107">
        <v>0</v>
      </c>
      <c r="H41" s="108"/>
    </row>
    <row r="42" spans="1:8" ht="24" hidden="1" customHeight="1" x14ac:dyDescent="0.25">
      <c r="A42" s="19">
        <v>14</v>
      </c>
      <c r="B42" s="20" t="s">
        <v>60</v>
      </c>
      <c r="C42" s="20" t="s">
        <v>218</v>
      </c>
      <c r="D42" s="115" t="s">
        <v>137</v>
      </c>
      <c r="E42" s="116"/>
      <c r="F42" s="27"/>
      <c r="G42" s="107"/>
      <c r="H42" s="108"/>
    </row>
    <row r="43" spans="1:8" ht="24" hidden="1" customHeight="1" x14ac:dyDescent="0.25">
      <c r="A43" s="19">
        <v>15</v>
      </c>
      <c r="B43" s="20" t="s">
        <v>60</v>
      </c>
      <c r="C43" s="20" t="s">
        <v>219</v>
      </c>
      <c r="D43" s="16">
        <v>45784</v>
      </c>
      <c r="E43" s="16">
        <v>45789</v>
      </c>
      <c r="F43" s="27" t="s">
        <v>252</v>
      </c>
      <c r="G43" s="107"/>
      <c r="H43" s="108"/>
    </row>
    <row r="44" spans="1:8" ht="24" hidden="1" customHeight="1" x14ac:dyDescent="0.25">
      <c r="A44" s="19">
        <v>16</v>
      </c>
      <c r="B44" s="20" t="s">
        <v>60</v>
      </c>
      <c r="C44" s="20" t="s">
        <v>220</v>
      </c>
      <c r="D44" s="16">
        <v>45791</v>
      </c>
      <c r="E44" s="16">
        <v>45800</v>
      </c>
      <c r="F44" s="27" t="s">
        <v>250</v>
      </c>
      <c r="G44" s="107"/>
      <c r="H44" s="108"/>
    </row>
    <row r="45" spans="1:8" ht="24" hidden="1" customHeight="1" x14ac:dyDescent="0.25">
      <c r="A45" s="19">
        <v>17</v>
      </c>
      <c r="B45" s="20" t="s">
        <v>60</v>
      </c>
      <c r="C45" s="20" t="s">
        <v>221</v>
      </c>
      <c r="D45" s="16" t="s">
        <v>294</v>
      </c>
      <c r="E45" s="16">
        <v>45814</v>
      </c>
      <c r="F45" s="27" t="s">
        <v>257</v>
      </c>
      <c r="G45" s="107">
        <v>0</v>
      </c>
      <c r="H45" s="108"/>
    </row>
    <row r="46" spans="1:8" ht="24" hidden="1" customHeight="1" x14ac:dyDescent="0.25">
      <c r="A46" s="19">
        <v>18</v>
      </c>
      <c r="B46" s="113" t="s">
        <v>225</v>
      </c>
      <c r="C46" s="114"/>
      <c r="D46" s="114"/>
      <c r="E46" s="114"/>
      <c r="F46" s="114"/>
      <c r="G46" s="109"/>
      <c r="H46" s="110"/>
    </row>
    <row r="47" spans="1:8" ht="24" hidden="1" customHeight="1" x14ac:dyDescent="0.25">
      <c r="A47" s="19">
        <v>19</v>
      </c>
      <c r="B47" s="20" t="s">
        <v>60</v>
      </c>
      <c r="C47" s="20" t="s">
        <v>222</v>
      </c>
      <c r="D47" s="16">
        <v>45812</v>
      </c>
      <c r="E47" s="16">
        <v>45827</v>
      </c>
      <c r="F47" s="27" t="s">
        <v>257</v>
      </c>
      <c r="G47" s="107"/>
      <c r="H47" s="108"/>
    </row>
    <row r="48" spans="1:8" ht="24" hidden="1" customHeight="1" x14ac:dyDescent="0.25">
      <c r="A48" s="19">
        <v>20</v>
      </c>
      <c r="B48" s="113" t="s">
        <v>288</v>
      </c>
      <c r="C48" s="114"/>
      <c r="D48" s="114"/>
      <c r="E48" s="114"/>
      <c r="F48" s="114"/>
      <c r="G48" s="109"/>
      <c r="H48" s="110"/>
    </row>
    <row r="49" spans="1:8" ht="24" hidden="1" customHeight="1" x14ac:dyDescent="0.25">
      <c r="A49" s="19">
        <v>21</v>
      </c>
      <c r="B49" s="22" t="s">
        <v>60</v>
      </c>
      <c r="C49" s="22" t="s">
        <v>244</v>
      </c>
      <c r="D49" s="14">
        <v>45833</v>
      </c>
      <c r="E49" s="14">
        <v>45835</v>
      </c>
      <c r="F49" s="30" t="s">
        <v>257</v>
      </c>
      <c r="G49" s="107">
        <v>0</v>
      </c>
      <c r="H49" s="108"/>
    </row>
    <row r="50" spans="1:8" ht="24" hidden="1" customHeight="1" x14ac:dyDescent="0.25">
      <c r="A50" s="19">
        <v>22</v>
      </c>
      <c r="B50" s="22" t="s">
        <v>60</v>
      </c>
      <c r="C50" s="22" t="s">
        <v>273</v>
      </c>
      <c r="D50" s="14">
        <v>45840</v>
      </c>
      <c r="E50" s="14">
        <v>45844</v>
      </c>
      <c r="F50" s="27" t="s">
        <v>667</v>
      </c>
      <c r="G50" s="107"/>
      <c r="H50" s="108"/>
    </row>
    <row r="51" spans="1:8" ht="24" hidden="1" customHeight="1" x14ac:dyDescent="0.25">
      <c r="A51" s="19">
        <v>23</v>
      </c>
      <c r="B51" s="20" t="s">
        <v>60</v>
      </c>
      <c r="C51" s="20" t="s">
        <v>274</v>
      </c>
      <c r="D51" s="16">
        <v>45847</v>
      </c>
      <c r="E51" s="16">
        <v>45857</v>
      </c>
      <c r="F51" s="27" t="s">
        <v>257</v>
      </c>
      <c r="G51" s="107"/>
      <c r="H51" s="108"/>
    </row>
    <row r="52" spans="1:8" ht="24" hidden="1" customHeight="1" x14ac:dyDescent="0.25">
      <c r="A52" s="19">
        <v>24</v>
      </c>
      <c r="B52" s="113" t="s">
        <v>225</v>
      </c>
      <c r="C52" s="114"/>
      <c r="D52" s="114"/>
      <c r="E52" s="114"/>
      <c r="F52" s="114"/>
      <c r="G52" s="109"/>
      <c r="H52" s="110"/>
    </row>
    <row r="53" spans="1:8" ht="24" hidden="1" customHeight="1" x14ac:dyDescent="0.25">
      <c r="A53" s="19">
        <v>25</v>
      </c>
      <c r="B53" s="20" t="s">
        <v>242</v>
      </c>
      <c r="C53" s="20" t="s">
        <v>274</v>
      </c>
      <c r="D53" s="16">
        <v>45866</v>
      </c>
      <c r="E53" s="16">
        <v>45867</v>
      </c>
      <c r="F53" s="35" t="s">
        <v>470</v>
      </c>
      <c r="G53" s="107">
        <v>0.33</v>
      </c>
      <c r="H53" s="108"/>
    </row>
    <row r="54" spans="1:8" ht="24" hidden="1" customHeight="1" x14ac:dyDescent="0.25">
      <c r="A54" s="19">
        <v>26</v>
      </c>
      <c r="B54" s="20" t="s">
        <v>242</v>
      </c>
      <c r="C54" s="20" t="s">
        <v>275</v>
      </c>
      <c r="D54" s="16">
        <v>45873</v>
      </c>
      <c r="E54" s="16">
        <v>45880</v>
      </c>
      <c r="F54" s="27" t="s">
        <v>668</v>
      </c>
      <c r="G54" s="107"/>
      <c r="H54" s="108"/>
    </row>
    <row r="55" spans="1:8" ht="24" hidden="1" customHeight="1" x14ac:dyDescent="0.25">
      <c r="A55" s="19">
        <v>27</v>
      </c>
      <c r="B55" s="113" t="s">
        <v>225</v>
      </c>
      <c r="C55" s="114"/>
      <c r="D55" s="114"/>
      <c r="E55" s="114"/>
      <c r="F55" s="114"/>
      <c r="G55" s="109"/>
      <c r="H55" s="110"/>
    </row>
    <row r="56" spans="1:8" ht="24" hidden="1" customHeight="1" x14ac:dyDescent="0.25">
      <c r="A56" s="19">
        <v>28</v>
      </c>
      <c r="B56" s="20" t="s">
        <v>318</v>
      </c>
      <c r="C56" s="20" t="s">
        <v>222</v>
      </c>
      <c r="D56" s="16">
        <v>45888</v>
      </c>
      <c r="E56" s="16">
        <v>45889</v>
      </c>
      <c r="F56" s="35" t="s">
        <v>470</v>
      </c>
      <c r="G56" s="107"/>
      <c r="H56" s="108"/>
    </row>
    <row r="57" spans="1:8" ht="24" hidden="1" customHeight="1" x14ac:dyDescent="0.25">
      <c r="A57" s="19">
        <v>29</v>
      </c>
      <c r="B57" s="20" t="s">
        <v>318</v>
      </c>
      <c r="C57" s="20" t="s">
        <v>244</v>
      </c>
      <c r="D57" s="16">
        <v>45896</v>
      </c>
      <c r="E57" s="16">
        <v>45904</v>
      </c>
      <c r="F57" s="27" t="s">
        <v>669</v>
      </c>
      <c r="G57" s="107">
        <v>0.33</v>
      </c>
      <c r="H57" s="108"/>
    </row>
    <row r="58" spans="1:8" ht="24" hidden="1" customHeight="1" x14ac:dyDescent="0.25">
      <c r="A58" s="19">
        <v>30</v>
      </c>
      <c r="B58" s="20" t="s">
        <v>318</v>
      </c>
      <c r="C58" s="20" t="s">
        <v>273</v>
      </c>
      <c r="D58" s="16">
        <v>45903</v>
      </c>
      <c r="E58" s="16">
        <v>45914</v>
      </c>
      <c r="F58" s="27" t="s">
        <v>670</v>
      </c>
      <c r="G58" s="107"/>
      <c r="H58" s="108"/>
    </row>
    <row r="59" spans="1:8" ht="24" hidden="1" customHeight="1" x14ac:dyDescent="0.25">
      <c r="A59" s="19">
        <v>31</v>
      </c>
      <c r="B59" s="113" t="s">
        <v>225</v>
      </c>
      <c r="C59" s="114"/>
      <c r="D59" s="114"/>
      <c r="E59" s="114"/>
      <c r="F59" s="114"/>
      <c r="G59" s="109"/>
      <c r="H59" s="110"/>
    </row>
    <row r="60" spans="1:8" ht="24" hidden="1" customHeight="1" x14ac:dyDescent="0.25">
      <c r="A60" s="19">
        <v>32</v>
      </c>
      <c r="B60" s="20" t="s">
        <v>318</v>
      </c>
      <c r="C60" s="20" t="s">
        <v>274</v>
      </c>
      <c r="D60" s="16">
        <v>45917</v>
      </c>
      <c r="E60" s="16">
        <v>45926</v>
      </c>
      <c r="F60" s="27" t="s">
        <v>671</v>
      </c>
      <c r="G60" s="107">
        <v>0</v>
      </c>
      <c r="H60" s="108"/>
    </row>
    <row r="61" spans="1:8" ht="24" hidden="1" customHeight="1" x14ac:dyDescent="0.25">
      <c r="A61" s="19">
        <v>33</v>
      </c>
      <c r="B61" s="113" t="s">
        <v>225</v>
      </c>
      <c r="C61" s="114"/>
      <c r="D61" s="114"/>
      <c r="E61" s="114"/>
      <c r="F61" s="114"/>
      <c r="G61" s="109"/>
      <c r="H61" s="110"/>
    </row>
    <row r="62" spans="1:8" ht="24" hidden="1" customHeight="1" x14ac:dyDescent="0.25">
      <c r="A62" s="19">
        <v>34</v>
      </c>
      <c r="B62" s="20" t="s">
        <v>318</v>
      </c>
      <c r="C62" s="20" t="s">
        <v>275</v>
      </c>
      <c r="D62" s="115" t="s">
        <v>299</v>
      </c>
      <c r="E62" s="116"/>
      <c r="F62" s="27"/>
      <c r="G62" s="107"/>
      <c r="H62" s="108"/>
    </row>
    <row r="63" spans="1:8" ht="24" hidden="1" customHeight="1" x14ac:dyDescent="0.25">
      <c r="A63" s="19">
        <v>35</v>
      </c>
      <c r="B63" s="113" t="s">
        <v>225</v>
      </c>
      <c r="C63" s="114"/>
      <c r="D63" s="114"/>
      <c r="E63" s="114"/>
      <c r="F63" s="114"/>
      <c r="G63" s="109"/>
      <c r="H63" s="110"/>
    </row>
    <row r="64" spans="1:8" ht="24" hidden="1" customHeight="1" x14ac:dyDescent="0.25">
      <c r="A64" s="19">
        <v>36</v>
      </c>
      <c r="B64" s="20" t="s">
        <v>318</v>
      </c>
      <c r="C64" s="20" t="s">
        <v>284</v>
      </c>
      <c r="D64" s="16">
        <v>45943</v>
      </c>
      <c r="E64" s="16">
        <v>45943</v>
      </c>
      <c r="F64" s="35" t="s">
        <v>247</v>
      </c>
      <c r="G64" s="107"/>
      <c r="H64" s="108"/>
    </row>
    <row r="65" spans="1:19" ht="24" hidden="1" customHeight="1" x14ac:dyDescent="0.25">
      <c r="A65" s="19">
        <v>37</v>
      </c>
      <c r="B65" s="20" t="s">
        <v>318</v>
      </c>
      <c r="C65" s="20" t="s">
        <v>310</v>
      </c>
      <c r="D65" s="16">
        <v>45952</v>
      </c>
      <c r="E65" s="16">
        <v>45955</v>
      </c>
      <c r="F65" s="27" t="s">
        <v>672</v>
      </c>
      <c r="G65" s="107"/>
      <c r="H65" s="108"/>
    </row>
    <row r="66" spans="1:19" ht="24" hidden="1" customHeight="1" x14ac:dyDescent="0.25">
      <c r="A66" s="19">
        <v>38</v>
      </c>
      <c r="B66" s="20" t="s">
        <v>311</v>
      </c>
      <c r="C66" s="20" t="s">
        <v>319</v>
      </c>
      <c r="D66" s="16">
        <v>45959</v>
      </c>
      <c r="E66" s="16">
        <v>45963</v>
      </c>
      <c r="F66" s="35" t="s">
        <v>470</v>
      </c>
      <c r="G66" s="107">
        <v>0.67</v>
      </c>
      <c r="H66" s="108"/>
    </row>
    <row r="67" spans="1:19" ht="24" hidden="1" customHeight="1" x14ac:dyDescent="0.25">
      <c r="A67" s="19">
        <v>39</v>
      </c>
      <c r="B67" s="20" t="s">
        <v>311</v>
      </c>
      <c r="C67" s="20" t="s">
        <v>320</v>
      </c>
      <c r="D67" s="16">
        <v>45966</v>
      </c>
      <c r="E67" s="16">
        <v>45978</v>
      </c>
      <c r="F67" s="27" t="s">
        <v>673</v>
      </c>
      <c r="G67" s="107"/>
      <c r="H67" s="108"/>
    </row>
    <row r="68" spans="1:19" ht="24" hidden="1" customHeight="1" x14ac:dyDescent="0.25">
      <c r="A68" s="19">
        <v>40</v>
      </c>
      <c r="B68" s="20" t="s">
        <v>311</v>
      </c>
      <c r="C68" s="20" t="s">
        <v>321</v>
      </c>
      <c r="D68" s="16">
        <v>45973</v>
      </c>
      <c r="E68" s="16">
        <v>45992</v>
      </c>
      <c r="F68" s="27" t="s">
        <v>674</v>
      </c>
      <c r="G68" s="107">
        <v>0</v>
      </c>
      <c r="H68" s="108"/>
    </row>
    <row r="69" spans="1:19" ht="24" hidden="1" customHeight="1" x14ac:dyDescent="0.25">
      <c r="A69" s="19">
        <v>41</v>
      </c>
      <c r="B69" s="113" t="s">
        <v>288</v>
      </c>
      <c r="C69" s="114"/>
      <c r="D69" s="114"/>
      <c r="E69" s="114"/>
      <c r="F69" s="114"/>
      <c r="G69" s="109"/>
      <c r="H69" s="110"/>
    </row>
    <row r="70" spans="1:19" ht="24" hidden="1" customHeight="1" x14ac:dyDescent="0.25">
      <c r="A70" s="19">
        <v>42</v>
      </c>
      <c r="B70" s="20" t="s">
        <v>311</v>
      </c>
      <c r="C70" s="20" t="s">
        <v>322</v>
      </c>
      <c r="D70" s="16">
        <v>45994</v>
      </c>
      <c r="E70" s="16">
        <v>46003</v>
      </c>
      <c r="F70" s="27" t="s">
        <v>250</v>
      </c>
      <c r="G70" s="107"/>
      <c r="H70" s="108"/>
    </row>
    <row r="71" spans="1:19" ht="24" hidden="1" customHeight="1" x14ac:dyDescent="0.25">
      <c r="A71" s="19">
        <v>43</v>
      </c>
      <c r="B71" s="20" t="s">
        <v>311</v>
      </c>
      <c r="C71" s="20" t="s">
        <v>323</v>
      </c>
      <c r="D71" s="16">
        <v>46001</v>
      </c>
      <c r="E71" s="16">
        <v>46020</v>
      </c>
      <c r="F71" s="27" t="s">
        <v>671</v>
      </c>
      <c r="G71" s="107">
        <v>0</v>
      </c>
      <c r="H71" s="108"/>
    </row>
    <row r="72" spans="1:19" ht="24" hidden="1" customHeight="1" x14ac:dyDescent="0.25">
      <c r="A72" s="19" t="s">
        <v>19</v>
      </c>
      <c r="B72" s="117" t="s">
        <v>985</v>
      </c>
      <c r="C72" s="118"/>
      <c r="D72" s="118"/>
      <c r="E72" s="118"/>
      <c r="F72" s="118"/>
      <c r="G72" s="111">
        <f>9/31</f>
        <v>0.29032258064516131</v>
      </c>
      <c r="H72" s="112"/>
    </row>
    <row r="73" spans="1:19" s="2" customFormat="1" ht="54" customHeight="1" x14ac:dyDescent="0.25">
      <c r="A73" s="129" t="s">
        <v>994</v>
      </c>
      <c r="B73" s="130"/>
      <c r="C73" s="130"/>
      <c r="D73" s="130"/>
      <c r="E73" s="130"/>
      <c r="F73" s="130"/>
      <c r="G73" s="130"/>
      <c r="H73" s="130"/>
      <c r="J73" s="11"/>
      <c r="K73" s="11"/>
      <c r="L73" s="11"/>
      <c r="M73" s="11"/>
      <c r="N73" s="11"/>
      <c r="O73" s="11"/>
      <c r="P73" s="11"/>
      <c r="Q73" s="11"/>
      <c r="R73" s="11"/>
      <c r="S73" s="11"/>
    </row>
    <row r="74" spans="1:19" s="2" customFormat="1" ht="24" customHeight="1" x14ac:dyDescent="0.25">
      <c r="A74" s="3" t="s">
        <v>1</v>
      </c>
      <c r="B74" s="131" t="s">
        <v>2</v>
      </c>
      <c r="C74" s="132"/>
      <c r="D74" s="131" t="s">
        <v>3</v>
      </c>
      <c r="E74" s="132"/>
      <c r="F74" s="3" t="s">
        <v>4</v>
      </c>
      <c r="G74" s="133" t="s">
        <v>5</v>
      </c>
      <c r="H74" s="134"/>
      <c r="J74" s="11"/>
      <c r="K74" s="11"/>
      <c r="L74" s="11"/>
      <c r="M74" s="11"/>
      <c r="N74" s="11"/>
      <c r="O74" s="11"/>
      <c r="P74" s="11"/>
      <c r="Q74" s="11"/>
    </row>
    <row r="75" spans="1:19" s="2" customFormat="1" ht="24" customHeight="1" x14ac:dyDescent="0.25">
      <c r="A75" s="4">
        <v>1</v>
      </c>
      <c r="B75" s="6" t="s">
        <v>311</v>
      </c>
      <c r="C75" s="6" t="s">
        <v>324</v>
      </c>
      <c r="D75" s="9">
        <v>46008</v>
      </c>
      <c r="E75" s="9">
        <v>46034</v>
      </c>
      <c r="F75" s="8" t="s">
        <v>1119</v>
      </c>
      <c r="G75" s="119"/>
      <c r="H75" s="120"/>
      <c r="J75" s="11"/>
      <c r="K75" s="11"/>
      <c r="L75" s="11"/>
      <c r="M75" s="11"/>
      <c r="N75" s="11"/>
      <c r="O75" s="11"/>
      <c r="P75" s="11"/>
      <c r="Q75" s="11"/>
    </row>
    <row r="76" spans="1:19" s="2" customFormat="1" ht="24" customHeight="1" x14ac:dyDescent="0.25">
      <c r="A76" s="4">
        <v>2</v>
      </c>
      <c r="B76" s="6" t="s">
        <v>311</v>
      </c>
      <c r="C76" s="6" t="s">
        <v>325</v>
      </c>
      <c r="D76" s="9">
        <v>46015</v>
      </c>
      <c r="E76" s="9">
        <v>46049</v>
      </c>
      <c r="F76" s="8" t="s">
        <v>1120</v>
      </c>
      <c r="G76" s="119"/>
      <c r="H76" s="120"/>
      <c r="J76" s="11"/>
      <c r="K76" s="11"/>
      <c r="L76" s="11"/>
      <c r="M76" s="11"/>
      <c r="N76" s="11"/>
      <c r="O76" s="11"/>
      <c r="P76" s="11"/>
      <c r="Q76" s="11"/>
    </row>
    <row r="77" spans="1:19" s="2" customFormat="1" ht="24" customHeight="1" x14ac:dyDescent="0.25">
      <c r="A77" s="4"/>
      <c r="B77" s="6" t="s">
        <v>311</v>
      </c>
      <c r="C77" s="6" t="s">
        <v>1043</v>
      </c>
      <c r="D77" s="143" t="s">
        <v>299</v>
      </c>
      <c r="E77" s="144"/>
      <c r="F77" s="36"/>
      <c r="G77" s="119"/>
      <c r="H77" s="120"/>
      <c r="J77" s="11"/>
      <c r="K77" s="11"/>
      <c r="L77" s="11"/>
      <c r="M77" s="11"/>
      <c r="N77" s="11"/>
      <c r="O77" s="11"/>
      <c r="P77" s="11"/>
      <c r="Q77" s="11"/>
    </row>
    <row r="78" spans="1:19" s="2" customFormat="1" ht="24" customHeight="1" x14ac:dyDescent="0.25">
      <c r="A78" s="4"/>
      <c r="B78" s="6" t="s">
        <v>311</v>
      </c>
      <c r="C78" s="6" t="s">
        <v>1002</v>
      </c>
      <c r="D78" s="143" t="s">
        <v>299</v>
      </c>
      <c r="E78" s="144"/>
      <c r="F78" s="36"/>
      <c r="G78" s="119"/>
      <c r="H78" s="120"/>
      <c r="J78" s="11"/>
      <c r="K78" s="11"/>
      <c r="L78" s="11"/>
      <c r="M78" s="11"/>
      <c r="N78" s="11"/>
      <c r="O78" s="11"/>
      <c r="P78" s="11"/>
      <c r="Q78" s="11"/>
    </row>
    <row r="79" spans="1:19" s="2" customFormat="1" ht="24" customHeight="1" x14ac:dyDescent="0.25">
      <c r="A79" s="4"/>
      <c r="B79" s="6" t="s">
        <v>311</v>
      </c>
      <c r="C79" s="6" t="s">
        <v>1029</v>
      </c>
      <c r="D79" s="143" t="s">
        <v>299</v>
      </c>
      <c r="E79" s="144"/>
      <c r="F79" s="36"/>
      <c r="G79" s="119"/>
      <c r="H79" s="120"/>
      <c r="J79" s="11"/>
      <c r="K79" s="11"/>
      <c r="L79" s="11"/>
      <c r="M79" s="11"/>
      <c r="N79" s="11"/>
      <c r="O79" s="11"/>
      <c r="P79" s="11"/>
      <c r="Q79" s="11"/>
    </row>
    <row r="80" spans="1:19" s="2" customFormat="1" ht="24" customHeight="1" x14ac:dyDescent="0.25">
      <c r="A80" s="4">
        <v>3</v>
      </c>
      <c r="B80" s="6" t="s">
        <v>311</v>
      </c>
      <c r="C80" s="6" t="s">
        <v>1030</v>
      </c>
      <c r="D80" s="9">
        <v>46043</v>
      </c>
      <c r="E80" s="9">
        <v>46067</v>
      </c>
      <c r="F80" s="8" t="s">
        <v>1121</v>
      </c>
      <c r="G80" s="119"/>
      <c r="H80" s="120"/>
      <c r="J80" s="11"/>
      <c r="K80" s="11"/>
      <c r="L80" s="11"/>
      <c r="M80" s="11"/>
      <c r="N80" s="11"/>
      <c r="O80" s="11"/>
      <c r="P80" s="11"/>
      <c r="Q80" s="11"/>
    </row>
    <row r="81" spans="1:17" s="2" customFormat="1" ht="24" customHeight="1" x14ac:dyDescent="0.25">
      <c r="A81" s="4"/>
      <c r="B81" s="6" t="s">
        <v>311</v>
      </c>
      <c r="C81" s="6" t="s">
        <v>1004</v>
      </c>
      <c r="D81" s="143" t="s">
        <v>299</v>
      </c>
      <c r="E81" s="144"/>
      <c r="F81" s="36"/>
      <c r="G81" s="119"/>
      <c r="H81" s="120"/>
      <c r="J81" s="11"/>
      <c r="K81" s="11"/>
      <c r="L81" s="11"/>
      <c r="M81" s="11"/>
      <c r="N81" s="11"/>
      <c r="O81" s="11"/>
      <c r="P81" s="11"/>
      <c r="Q81" s="11"/>
    </row>
    <row r="82" spans="1:17" s="2" customFormat="1" ht="24" customHeight="1" x14ac:dyDescent="0.25">
      <c r="A82" s="4"/>
      <c r="B82" s="6" t="s">
        <v>311</v>
      </c>
      <c r="C82" s="6" t="s">
        <v>1009</v>
      </c>
      <c r="D82" s="141" t="s">
        <v>225</v>
      </c>
      <c r="E82" s="142"/>
      <c r="F82" s="36"/>
      <c r="G82" s="119"/>
      <c r="H82" s="120"/>
      <c r="J82" s="11"/>
      <c r="K82" s="11"/>
      <c r="L82" s="11"/>
      <c r="M82" s="11"/>
      <c r="N82" s="11"/>
      <c r="O82" s="11"/>
      <c r="P82" s="11"/>
      <c r="Q82" s="11"/>
    </row>
    <row r="83" spans="1:17" s="2" customFormat="1" ht="24" customHeight="1" x14ac:dyDescent="0.25">
      <c r="A83" s="4"/>
      <c r="B83" s="6" t="s">
        <v>311</v>
      </c>
      <c r="C83" s="6" t="s">
        <v>1011</v>
      </c>
      <c r="D83" s="141" t="s">
        <v>225</v>
      </c>
      <c r="E83" s="142"/>
      <c r="F83" s="36"/>
      <c r="G83" s="119"/>
      <c r="H83" s="120"/>
      <c r="J83" s="11"/>
      <c r="K83" s="11"/>
      <c r="L83" s="11"/>
      <c r="M83" s="11"/>
      <c r="N83" s="11"/>
      <c r="O83" s="11"/>
      <c r="P83" s="11"/>
      <c r="Q83" s="11"/>
    </row>
    <row r="84" spans="1:17" s="2" customFormat="1" ht="24" customHeight="1" x14ac:dyDescent="0.25">
      <c r="A84" s="4"/>
      <c r="B84" s="138" t="s">
        <v>299</v>
      </c>
      <c r="C84" s="139"/>
      <c r="D84" s="139"/>
      <c r="E84" s="139"/>
      <c r="F84" s="140"/>
      <c r="G84" s="119"/>
      <c r="H84" s="120"/>
      <c r="J84" s="11"/>
      <c r="K84" s="11"/>
      <c r="L84" s="11"/>
      <c r="M84" s="11"/>
      <c r="N84" s="11"/>
      <c r="O84" s="11"/>
      <c r="P84" s="11"/>
      <c r="Q84" s="11"/>
    </row>
    <row r="85" spans="1:17" s="2" customFormat="1" ht="24" customHeight="1" x14ac:dyDescent="0.25">
      <c r="A85" s="4"/>
      <c r="B85" s="6" t="s">
        <v>311</v>
      </c>
      <c r="C85" s="6" t="s">
        <v>1032</v>
      </c>
      <c r="D85" s="143" t="s">
        <v>299</v>
      </c>
      <c r="E85" s="144"/>
      <c r="F85" s="36"/>
      <c r="G85" s="119"/>
      <c r="H85" s="120"/>
      <c r="J85" s="11"/>
      <c r="K85" s="11"/>
      <c r="L85" s="11"/>
      <c r="M85" s="11"/>
      <c r="N85" s="11"/>
      <c r="O85" s="11"/>
      <c r="P85" s="11"/>
      <c r="Q85" s="11"/>
    </row>
    <row r="86" spans="1:17" s="2" customFormat="1" ht="24" customHeight="1" x14ac:dyDescent="0.25">
      <c r="A86" s="4">
        <v>4</v>
      </c>
      <c r="B86" s="6" t="s">
        <v>1044</v>
      </c>
      <c r="C86" s="6" t="s">
        <v>1009</v>
      </c>
      <c r="D86" s="9">
        <v>46087</v>
      </c>
      <c r="E86" s="9">
        <v>46088</v>
      </c>
      <c r="F86" s="106" t="s">
        <v>248</v>
      </c>
      <c r="G86" s="119"/>
      <c r="H86" s="120"/>
      <c r="J86" s="11"/>
      <c r="K86" s="11"/>
      <c r="L86" s="11"/>
      <c r="M86" s="11"/>
      <c r="N86" s="11"/>
      <c r="O86" s="11"/>
      <c r="P86" s="11"/>
      <c r="Q86" s="11"/>
    </row>
    <row r="87" spans="1:17" s="2" customFormat="1" ht="24" customHeight="1" x14ac:dyDescent="0.25">
      <c r="A87" s="4">
        <v>5</v>
      </c>
      <c r="B87" s="6" t="s">
        <v>311</v>
      </c>
      <c r="C87" s="6" t="s">
        <v>1034</v>
      </c>
      <c r="D87" s="9">
        <v>46091</v>
      </c>
      <c r="E87" s="9">
        <v>46095</v>
      </c>
      <c r="F87" s="8" t="s">
        <v>1122</v>
      </c>
      <c r="G87" s="119"/>
      <c r="H87" s="120"/>
      <c r="J87" s="11"/>
      <c r="K87" s="11"/>
      <c r="L87" s="11"/>
      <c r="M87" s="11"/>
      <c r="N87" s="11"/>
      <c r="O87" s="11"/>
      <c r="P87" s="11"/>
      <c r="Q87" s="11"/>
    </row>
    <row r="88" spans="1:17" s="2" customFormat="1" ht="24" customHeight="1" x14ac:dyDescent="0.25">
      <c r="A88" s="4"/>
      <c r="B88" s="138" t="s">
        <v>1033</v>
      </c>
      <c r="C88" s="139"/>
      <c r="D88" s="139"/>
      <c r="E88" s="139"/>
      <c r="F88" s="140"/>
      <c r="G88" s="119"/>
      <c r="H88" s="120"/>
      <c r="J88" s="11"/>
      <c r="K88" s="11"/>
      <c r="L88" s="11"/>
      <c r="M88" s="11"/>
      <c r="N88" s="11"/>
      <c r="O88" s="11"/>
      <c r="P88" s="11"/>
      <c r="Q88" s="11"/>
    </row>
    <row r="89" spans="1:17" s="2" customFormat="1" ht="24" customHeight="1" x14ac:dyDescent="0.25">
      <c r="A89" s="4">
        <v>6</v>
      </c>
      <c r="B89" s="6" t="s">
        <v>311</v>
      </c>
      <c r="C89" s="6" t="s">
        <v>1035</v>
      </c>
      <c r="D89" s="9">
        <v>46113</v>
      </c>
      <c r="E89" s="9">
        <v>46117</v>
      </c>
      <c r="F89" s="8" t="s">
        <v>1123</v>
      </c>
      <c r="G89" s="119"/>
      <c r="H89" s="120"/>
      <c r="J89" s="11"/>
      <c r="K89" s="11"/>
      <c r="L89" s="11"/>
      <c r="M89" s="11"/>
      <c r="N89" s="11"/>
      <c r="O89" s="11"/>
      <c r="P89" s="11"/>
      <c r="Q89" s="11"/>
    </row>
    <row r="90" spans="1:17" s="2" customFormat="1" ht="24" customHeight="1" x14ac:dyDescent="0.25">
      <c r="A90" s="4">
        <v>7</v>
      </c>
      <c r="B90" s="6" t="s">
        <v>1045</v>
      </c>
      <c r="C90" s="6" t="s">
        <v>1046</v>
      </c>
      <c r="D90" s="9">
        <v>46116</v>
      </c>
      <c r="E90" s="9">
        <v>46118</v>
      </c>
      <c r="F90" s="8" t="s">
        <v>1124</v>
      </c>
      <c r="G90" s="119"/>
      <c r="H90" s="120"/>
      <c r="J90" s="11"/>
      <c r="K90" s="11"/>
      <c r="L90" s="11"/>
      <c r="M90" s="11"/>
      <c r="N90" s="11"/>
      <c r="O90" s="11"/>
      <c r="P90" s="11"/>
      <c r="Q90" s="11"/>
    </row>
    <row r="91" spans="1:17" s="2" customFormat="1" ht="24" customHeight="1" x14ac:dyDescent="0.25">
      <c r="A91" s="4"/>
      <c r="B91" s="138" t="s">
        <v>225</v>
      </c>
      <c r="C91" s="139"/>
      <c r="D91" s="139"/>
      <c r="E91" s="139"/>
      <c r="F91" s="140"/>
      <c r="G91" s="119"/>
      <c r="H91" s="120"/>
      <c r="J91" s="11"/>
      <c r="K91" s="11"/>
      <c r="L91" s="11"/>
      <c r="M91" s="11"/>
      <c r="N91" s="11"/>
      <c r="O91" s="11"/>
      <c r="P91" s="11"/>
      <c r="Q91" s="11"/>
    </row>
    <row r="92" spans="1:17" s="2" customFormat="1" ht="24" customHeight="1" x14ac:dyDescent="0.25">
      <c r="A92" s="4">
        <v>8</v>
      </c>
      <c r="B92" s="6" t="s">
        <v>1017</v>
      </c>
      <c r="C92" s="6" t="s">
        <v>1040</v>
      </c>
      <c r="D92" s="9">
        <v>46137</v>
      </c>
      <c r="E92" s="9">
        <v>46137</v>
      </c>
      <c r="F92" s="36" t="s">
        <v>247</v>
      </c>
      <c r="G92" s="119"/>
      <c r="H92" s="120"/>
      <c r="J92" s="11"/>
      <c r="K92" s="11"/>
      <c r="L92" s="11"/>
      <c r="M92" s="11"/>
      <c r="N92" s="11"/>
      <c r="O92" s="11"/>
      <c r="P92" s="11"/>
      <c r="Q92" s="11"/>
    </row>
    <row r="93" spans="1:17" s="2" customFormat="1" ht="24" customHeight="1" x14ac:dyDescent="0.25">
      <c r="A93" s="4">
        <v>9</v>
      </c>
      <c r="B93" s="6" t="s">
        <v>1013</v>
      </c>
      <c r="C93" s="6" t="s">
        <v>1019</v>
      </c>
      <c r="D93" s="9">
        <v>46168</v>
      </c>
      <c r="E93" s="9">
        <v>46166</v>
      </c>
      <c r="F93" s="36" t="s">
        <v>247</v>
      </c>
      <c r="G93" s="119"/>
      <c r="H93" s="120"/>
      <c r="J93" s="11"/>
      <c r="K93" s="11"/>
      <c r="L93" s="11"/>
      <c r="M93" s="11"/>
      <c r="N93" s="11"/>
      <c r="O93" s="11"/>
      <c r="P93" s="11"/>
      <c r="Q93" s="11"/>
    </row>
    <row r="94" spans="1:17" s="2" customFormat="1" ht="24" customHeight="1" x14ac:dyDescent="0.25">
      <c r="A94" s="4">
        <v>10</v>
      </c>
      <c r="B94" s="6" t="s">
        <v>311</v>
      </c>
      <c r="C94" s="6" t="s">
        <v>1039</v>
      </c>
      <c r="D94" s="9">
        <v>46172</v>
      </c>
      <c r="E94" s="9">
        <v>46174</v>
      </c>
      <c r="F94" s="8" t="s">
        <v>1125</v>
      </c>
      <c r="G94" s="119"/>
      <c r="H94" s="120"/>
      <c r="J94" s="11"/>
      <c r="K94" s="11"/>
      <c r="L94" s="11"/>
      <c r="M94" s="11"/>
      <c r="N94" s="11"/>
      <c r="O94" s="11"/>
      <c r="P94" s="11"/>
      <c r="Q94" s="11"/>
    </row>
    <row r="95" spans="1:17" s="2" customFormat="1" ht="24" customHeight="1" x14ac:dyDescent="0.25">
      <c r="A95" s="4">
        <v>11</v>
      </c>
      <c r="B95" s="6" t="s">
        <v>1014</v>
      </c>
      <c r="C95" s="6" t="s">
        <v>1047</v>
      </c>
      <c r="D95" s="9">
        <v>46179</v>
      </c>
      <c r="E95" s="9">
        <v>46186</v>
      </c>
      <c r="F95" s="8" t="s">
        <v>1126</v>
      </c>
      <c r="G95" s="119"/>
      <c r="H95" s="120"/>
      <c r="J95" s="11"/>
      <c r="K95" s="11"/>
      <c r="L95" s="11"/>
      <c r="M95" s="11"/>
      <c r="N95" s="11"/>
      <c r="O95" s="11"/>
      <c r="P95" s="11"/>
      <c r="Q95" s="11"/>
    </row>
    <row r="96" spans="1:17" s="2" customFormat="1" ht="24" customHeight="1" x14ac:dyDescent="0.25">
      <c r="A96" s="4">
        <v>12</v>
      </c>
      <c r="B96" s="6" t="s">
        <v>311</v>
      </c>
      <c r="C96" s="6" t="s">
        <v>1015</v>
      </c>
      <c r="D96" s="9">
        <v>46189</v>
      </c>
      <c r="E96" s="9">
        <v>46190</v>
      </c>
      <c r="F96" s="106" t="s">
        <v>248</v>
      </c>
      <c r="G96" s="119"/>
      <c r="H96" s="120"/>
      <c r="J96" s="11"/>
      <c r="K96" s="11"/>
      <c r="L96" s="11"/>
      <c r="M96" s="11"/>
      <c r="N96" s="11"/>
      <c r="O96" s="11"/>
      <c r="P96" s="11"/>
      <c r="Q96" s="11"/>
    </row>
    <row r="97" spans="1:17" s="2" customFormat="1" ht="24" customHeight="1" x14ac:dyDescent="0.25">
      <c r="A97" s="4">
        <v>13</v>
      </c>
      <c r="B97" s="6" t="s">
        <v>1017</v>
      </c>
      <c r="C97" s="6" t="s">
        <v>1023</v>
      </c>
      <c r="D97" s="9">
        <v>46191</v>
      </c>
      <c r="E97" s="101">
        <v>46212</v>
      </c>
      <c r="F97" s="36"/>
      <c r="G97" s="119"/>
      <c r="H97" s="120"/>
      <c r="J97" s="11"/>
      <c r="K97" s="11"/>
      <c r="L97" s="11"/>
      <c r="M97" s="11"/>
      <c r="N97" s="11"/>
      <c r="O97" s="11"/>
      <c r="P97" s="11"/>
      <c r="Q97" s="11"/>
    </row>
    <row r="98" spans="1:17" s="2" customFormat="1" ht="24.65" customHeight="1" x14ac:dyDescent="0.25">
      <c r="A98" s="10" t="s">
        <v>240</v>
      </c>
      <c r="B98" s="135" t="s">
        <v>1089</v>
      </c>
      <c r="C98" s="136"/>
      <c r="D98" s="136"/>
      <c r="E98" s="136"/>
      <c r="F98" s="136"/>
      <c r="G98" s="111">
        <f>2/12</f>
        <v>0.16666666666666666</v>
      </c>
      <c r="H98" s="137"/>
    </row>
    <row r="100" spans="1:17" x14ac:dyDescent="0.25">
      <c r="B100" s="104" t="s">
        <v>1098</v>
      </c>
      <c r="C100" s="105" t="s">
        <v>1102</v>
      </c>
    </row>
  </sheetData>
  <mergeCells count="129">
    <mergeCell ref="D83:E83"/>
    <mergeCell ref="D85:E85"/>
    <mergeCell ref="B84:F84"/>
    <mergeCell ref="G84:H84"/>
    <mergeCell ref="B88:F88"/>
    <mergeCell ref="G88:H88"/>
    <mergeCell ref="D77:E77"/>
    <mergeCell ref="D78:E78"/>
    <mergeCell ref="D79:E79"/>
    <mergeCell ref="D81:E81"/>
    <mergeCell ref="D82:E82"/>
    <mergeCell ref="G87:H87"/>
    <mergeCell ref="G81:H81"/>
    <mergeCell ref="G82:H82"/>
    <mergeCell ref="G83:H83"/>
    <mergeCell ref="G85:H85"/>
    <mergeCell ref="G86:H86"/>
    <mergeCell ref="G77:H77"/>
    <mergeCell ref="G78:H78"/>
    <mergeCell ref="G79:H79"/>
    <mergeCell ref="G80:H80"/>
    <mergeCell ref="B98:F98"/>
    <mergeCell ref="G98:H98"/>
    <mergeCell ref="G89:H89"/>
    <mergeCell ref="G90:H90"/>
    <mergeCell ref="G92:H92"/>
    <mergeCell ref="G93:H93"/>
    <mergeCell ref="G94:H94"/>
    <mergeCell ref="G95:H95"/>
    <mergeCell ref="G96:H96"/>
    <mergeCell ref="G97:H97"/>
    <mergeCell ref="B91:F91"/>
    <mergeCell ref="G91:H91"/>
    <mergeCell ref="A73:H73"/>
    <mergeCell ref="B74:C74"/>
    <mergeCell ref="D74:E74"/>
    <mergeCell ref="G74:H74"/>
    <mergeCell ref="G75:H75"/>
    <mergeCell ref="G22:H22"/>
    <mergeCell ref="A27:H27"/>
    <mergeCell ref="B28:C28"/>
    <mergeCell ref="D28:E28"/>
    <mergeCell ref="G28:H28"/>
    <mergeCell ref="G23:H23"/>
    <mergeCell ref="G24:H24"/>
    <mergeCell ref="G25:H25"/>
    <mergeCell ref="B26:F26"/>
    <mergeCell ref="G26:H26"/>
    <mergeCell ref="G29:H29"/>
    <mergeCell ref="G30:H30"/>
    <mergeCell ref="G31:H31"/>
    <mergeCell ref="G32:H32"/>
    <mergeCell ref="G33:H33"/>
    <mergeCell ref="G49:H49"/>
    <mergeCell ref="G45:H45"/>
    <mergeCell ref="G47:H47"/>
    <mergeCell ref="B48:F48"/>
    <mergeCell ref="G76:H76"/>
    <mergeCell ref="A1:H1"/>
    <mergeCell ref="B2:C2"/>
    <mergeCell ref="D2:E2"/>
    <mergeCell ref="G2:H2"/>
    <mergeCell ref="G4:H4"/>
    <mergeCell ref="G3:H3"/>
    <mergeCell ref="G19:H19"/>
    <mergeCell ref="G20:H20"/>
    <mergeCell ref="G21:H21"/>
    <mergeCell ref="G10:H10"/>
    <mergeCell ref="G11:H11"/>
    <mergeCell ref="G5:H5"/>
    <mergeCell ref="G6:H6"/>
    <mergeCell ref="G7:H7"/>
    <mergeCell ref="G8:H8"/>
    <mergeCell ref="G9:H9"/>
    <mergeCell ref="G12:H12"/>
    <mergeCell ref="G13:H13"/>
    <mergeCell ref="G14:H14"/>
    <mergeCell ref="G15:H15"/>
    <mergeCell ref="G16:H16"/>
    <mergeCell ref="G17:H17"/>
    <mergeCell ref="G18:H18"/>
    <mergeCell ref="D31:E31"/>
    <mergeCell ref="B38:F38"/>
    <mergeCell ref="G51:H51"/>
    <mergeCell ref="B46:F46"/>
    <mergeCell ref="D42:E42"/>
    <mergeCell ref="B72:F72"/>
    <mergeCell ref="D62:E62"/>
    <mergeCell ref="B63:F63"/>
    <mergeCell ref="B61:F61"/>
    <mergeCell ref="B69:F69"/>
    <mergeCell ref="G61:H61"/>
    <mergeCell ref="G57:H57"/>
    <mergeCell ref="G58:H58"/>
    <mergeCell ref="G63:H63"/>
    <mergeCell ref="G64:H64"/>
    <mergeCell ref="G62:H62"/>
    <mergeCell ref="G60:H60"/>
    <mergeCell ref="B55:F55"/>
    <mergeCell ref="G55:H55"/>
    <mergeCell ref="G56:H56"/>
    <mergeCell ref="B59:F59"/>
    <mergeCell ref="G59:H59"/>
    <mergeCell ref="G54:H54"/>
    <mergeCell ref="G40:H40"/>
    <mergeCell ref="G35:H35"/>
    <mergeCell ref="G34:H34"/>
    <mergeCell ref="G37:H37"/>
    <mergeCell ref="G36:H36"/>
    <mergeCell ref="G41:H41"/>
    <mergeCell ref="G39:H39"/>
    <mergeCell ref="G38:H38"/>
    <mergeCell ref="B52:F52"/>
    <mergeCell ref="G48:H48"/>
    <mergeCell ref="G53:H53"/>
    <mergeCell ref="G50:H50"/>
    <mergeCell ref="G42:H42"/>
    <mergeCell ref="G43:H43"/>
    <mergeCell ref="G44:H44"/>
    <mergeCell ref="G46:H46"/>
    <mergeCell ref="G72:H72"/>
    <mergeCell ref="G68:H68"/>
    <mergeCell ref="G67:H67"/>
    <mergeCell ref="G66:H66"/>
    <mergeCell ref="G65:H65"/>
    <mergeCell ref="G71:H71"/>
    <mergeCell ref="G70:H70"/>
    <mergeCell ref="G69:H69"/>
    <mergeCell ref="G52:H52"/>
  </mergeCells>
  <phoneticPr fontId="16" type="noConversion"/>
  <conditionalFormatting sqref="A1:H1">
    <cfRule type="colorScale" priority="59">
      <colorScale>
        <cfvo type="min"/>
        <cfvo type="max"/>
        <color theme="6" tint="0.59999389629810485"/>
        <color theme="6" tint="0.59999389629810485"/>
      </colorScale>
    </cfRule>
  </conditionalFormatting>
  <conditionalFormatting sqref="A27:H27">
    <cfRule type="colorScale" priority="61">
      <colorScale>
        <cfvo type="min"/>
        <cfvo type="max"/>
        <color theme="6" tint="0.59999389629810485"/>
        <color theme="6" tint="0.59999389629810485"/>
      </colorScale>
    </cfRule>
  </conditionalFormatting>
  <conditionalFormatting sqref="A73:H73">
    <cfRule type="colorScale" priority="1">
      <colorScale>
        <cfvo type="min"/>
        <cfvo type="max"/>
        <color theme="6" tint="0.59999389629810485"/>
        <color theme="6" tint="0.59999389629810485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F99FD-7DCA-4A3D-B101-40045322E281}">
  <dimension ref="A1:Y63"/>
  <sheetViews>
    <sheetView topLeftCell="A51" zoomScaleNormal="100" workbookViewId="0">
      <selection activeCell="B54" sqref="B54:F54"/>
    </sheetView>
  </sheetViews>
  <sheetFormatPr defaultRowHeight="14" x14ac:dyDescent="0.25"/>
  <cols>
    <col min="1" max="1" width="15.26953125" customWidth="1"/>
    <col min="2" max="2" width="19" customWidth="1"/>
    <col min="3" max="3" width="12.90625" customWidth="1"/>
    <col min="4" max="4" width="15" customWidth="1"/>
    <col min="5" max="5" width="17.08984375" customWidth="1"/>
    <col min="6" max="6" width="41.6328125" customWidth="1"/>
    <col min="8" max="8" width="22" customWidth="1"/>
    <col min="9" max="12" width="20.08984375" hidden="1" customWidth="1"/>
  </cols>
  <sheetData>
    <row r="1" spans="1:25" ht="54" hidden="1" customHeight="1" x14ac:dyDescent="0.25">
      <c r="A1" s="121" t="s">
        <v>479</v>
      </c>
      <c r="B1" s="122"/>
      <c r="C1" s="122"/>
      <c r="D1" s="122"/>
      <c r="E1" s="122"/>
      <c r="F1" s="122"/>
      <c r="G1" s="122"/>
      <c r="H1" s="122"/>
      <c r="I1" s="162"/>
      <c r="J1" s="162"/>
      <c r="K1" s="162"/>
      <c r="L1" s="162"/>
      <c r="M1" s="122"/>
      <c r="N1" s="122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 ht="24" hidden="1" customHeight="1" x14ac:dyDescent="0.25">
      <c r="A2" s="18" t="s">
        <v>1</v>
      </c>
      <c r="B2" s="123" t="s">
        <v>2</v>
      </c>
      <c r="C2" s="124"/>
      <c r="D2" s="123" t="s">
        <v>3</v>
      </c>
      <c r="E2" s="124"/>
      <c r="F2" s="123" t="s">
        <v>4</v>
      </c>
      <c r="G2" s="163"/>
      <c r="H2" s="163"/>
      <c r="I2" s="133" t="s">
        <v>302</v>
      </c>
      <c r="J2" s="164"/>
      <c r="K2" s="164"/>
      <c r="L2" s="134"/>
      <c r="M2" s="125" t="s">
        <v>5</v>
      </c>
      <c r="N2" s="126"/>
      <c r="P2" s="15"/>
      <c r="Q2" s="15"/>
      <c r="R2" s="15"/>
      <c r="S2" s="15"/>
      <c r="T2" s="15"/>
      <c r="U2" s="15"/>
      <c r="V2" s="15"/>
      <c r="W2" s="15"/>
    </row>
    <row r="3" spans="1:25" ht="24" hidden="1" customHeight="1" x14ac:dyDescent="0.25">
      <c r="A3" s="19">
        <v>1</v>
      </c>
      <c r="B3" s="20" t="s">
        <v>37</v>
      </c>
      <c r="C3" s="20" t="s">
        <v>202</v>
      </c>
      <c r="D3" s="16">
        <v>45716</v>
      </c>
      <c r="E3" s="16">
        <v>45720</v>
      </c>
      <c r="F3" s="113" t="s">
        <v>258</v>
      </c>
      <c r="G3" s="160"/>
      <c r="H3" s="161"/>
      <c r="I3" s="28"/>
      <c r="J3" s="28"/>
      <c r="K3" s="28"/>
      <c r="L3" s="28"/>
      <c r="M3" s="107"/>
      <c r="N3" s="120"/>
    </row>
    <row r="4" spans="1:25" ht="24" hidden="1" customHeight="1" x14ac:dyDescent="0.25">
      <c r="A4" s="19">
        <v>2</v>
      </c>
      <c r="B4" s="20" t="s">
        <v>37</v>
      </c>
      <c r="C4" s="20" t="s">
        <v>203</v>
      </c>
      <c r="D4" s="16">
        <v>45725</v>
      </c>
      <c r="E4" s="16">
        <v>45733</v>
      </c>
      <c r="F4" s="159" t="s">
        <v>259</v>
      </c>
      <c r="G4" s="118"/>
      <c r="H4" s="128"/>
      <c r="I4" s="28"/>
      <c r="J4" s="28"/>
      <c r="K4" s="28"/>
      <c r="L4" s="28"/>
      <c r="M4" s="107"/>
      <c r="N4" s="120"/>
    </row>
    <row r="5" spans="1:25" ht="24" hidden="1" customHeight="1" x14ac:dyDescent="0.25">
      <c r="A5" s="19">
        <v>3</v>
      </c>
      <c r="B5" s="20" t="s">
        <v>130</v>
      </c>
      <c r="C5" s="20" t="s">
        <v>199</v>
      </c>
      <c r="D5" s="16">
        <v>45746</v>
      </c>
      <c r="E5" s="16">
        <v>45745</v>
      </c>
      <c r="F5" s="113" t="s">
        <v>260</v>
      </c>
      <c r="G5" s="160"/>
      <c r="H5" s="161"/>
      <c r="I5" s="28"/>
      <c r="J5" s="28"/>
      <c r="K5" s="28"/>
      <c r="L5" s="28"/>
      <c r="M5" s="107">
        <v>0.33</v>
      </c>
      <c r="N5" s="120"/>
    </row>
    <row r="6" spans="1:25" ht="24" hidden="1" customHeight="1" x14ac:dyDescent="0.25">
      <c r="A6" s="19">
        <v>4</v>
      </c>
      <c r="B6" s="20" t="s">
        <v>223</v>
      </c>
      <c r="C6" s="20" t="s">
        <v>200</v>
      </c>
      <c r="D6" s="16">
        <v>45753</v>
      </c>
      <c r="E6" s="16">
        <v>45753</v>
      </c>
      <c r="F6" s="113" t="s">
        <v>261</v>
      </c>
      <c r="G6" s="160"/>
      <c r="H6" s="161"/>
      <c r="I6" s="28"/>
      <c r="J6" s="28"/>
      <c r="K6" s="28"/>
      <c r="L6" s="28"/>
      <c r="M6" s="107"/>
      <c r="N6" s="120"/>
    </row>
    <row r="7" spans="1:25" ht="24" hidden="1" customHeight="1" x14ac:dyDescent="0.25">
      <c r="A7" s="19">
        <v>5</v>
      </c>
      <c r="B7" s="20" t="s">
        <v>130</v>
      </c>
      <c r="C7" s="20" t="s">
        <v>201</v>
      </c>
      <c r="D7" s="16">
        <v>45760</v>
      </c>
      <c r="E7" s="16">
        <v>45763</v>
      </c>
      <c r="F7" s="159" t="s">
        <v>675</v>
      </c>
      <c r="G7" s="118"/>
      <c r="H7" s="128"/>
      <c r="I7" s="28"/>
      <c r="J7" s="28"/>
      <c r="K7" s="28"/>
      <c r="L7" s="28"/>
      <c r="M7" s="107"/>
      <c r="N7" s="120"/>
    </row>
    <row r="8" spans="1:25" ht="24" hidden="1" customHeight="1" x14ac:dyDescent="0.25">
      <c r="A8" s="19">
        <v>6</v>
      </c>
      <c r="B8" s="20" t="s">
        <v>223</v>
      </c>
      <c r="C8" s="20" t="s">
        <v>202</v>
      </c>
      <c r="D8" s="16">
        <v>45774</v>
      </c>
      <c r="E8" s="16">
        <v>45777</v>
      </c>
      <c r="F8" s="159" t="s">
        <v>675</v>
      </c>
      <c r="G8" s="118"/>
      <c r="H8" s="128"/>
      <c r="I8" s="28"/>
      <c r="J8" s="28"/>
      <c r="K8" s="28"/>
      <c r="L8" s="28"/>
      <c r="M8" s="107">
        <v>1</v>
      </c>
      <c r="N8" s="120"/>
    </row>
    <row r="9" spans="1:25" ht="24" hidden="1" customHeight="1" x14ac:dyDescent="0.25">
      <c r="A9" s="19">
        <v>7</v>
      </c>
      <c r="B9" s="20" t="s">
        <v>130</v>
      </c>
      <c r="C9" s="20" t="s">
        <v>203</v>
      </c>
      <c r="D9" s="16">
        <v>45781</v>
      </c>
      <c r="E9" s="16">
        <v>45786</v>
      </c>
      <c r="F9" s="159" t="s">
        <v>676</v>
      </c>
      <c r="G9" s="118"/>
      <c r="H9" s="128"/>
      <c r="I9" s="28"/>
      <c r="J9" s="28"/>
      <c r="K9" s="28"/>
      <c r="L9" s="28"/>
      <c r="M9" s="107"/>
      <c r="N9" s="120"/>
    </row>
    <row r="10" spans="1:25" ht="24" hidden="1" customHeight="1" x14ac:dyDescent="0.25">
      <c r="A10" s="19">
        <v>8</v>
      </c>
      <c r="B10" s="20" t="s">
        <v>37</v>
      </c>
      <c r="C10" s="20" t="s">
        <v>220</v>
      </c>
      <c r="D10" s="16">
        <v>45795</v>
      </c>
      <c r="E10" s="16">
        <v>45794</v>
      </c>
      <c r="F10" s="113" t="s">
        <v>247</v>
      </c>
      <c r="G10" s="160"/>
      <c r="H10" s="161"/>
      <c r="I10" s="28"/>
      <c r="J10" s="28"/>
      <c r="K10" s="28"/>
      <c r="L10" s="28"/>
      <c r="M10" s="107">
        <f>1/2</f>
        <v>0.5</v>
      </c>
      <c r="N10" s="120"/>
    </row>
    <row r="11" spans="1:25" ht="24" hidden="1" customHeight="1" x14ac:dyDescent="0.25">
      <c r="A11" s="19">
        <v>9</v>
      </c>
      <c r="B11" s="20" t="s">
        <v>130</v>
      </c>
      <c r="C11" s="20" t="s">
        <v>217</v>
      </c>
      <c r="D11" s="16">
        <v>45809</v>
      </c>
      <c r="E11" s="16">
        <v>45808</v>
      </c>
      <c r="F11" s="113" t="s">
        <v>247</v>
      </c>
      <c r="G11" s="160"/>
      <c r="H11" s="161"/>
      <c r="I11" s="28"/>
      <c r="J11" s="28"/>
      <c r="K11" s="28"/>
      <c r="L11" s="28"/>
      <c r="M11" s="107"/>
      <c r="N11" s="120"/>
    </row>
    <row r="12" spans="1:25" ht="24" hidden="1" customHeight="1" x14ac:dyDescent="0.25">
      <c r="A12" s="19">
        <v>10</v>
      </c>
      <c r="B12" s="20" t="s">
        <v>37</v>
      </c>
      <c r="C12" s="20" t="s">
        <v>222</v>
      </c>
      <c r="D12" s="16">
        <v>45816</v>
      </c>
      <c r="E12" s="16">
        <v>45817</v>
      </c>
      <c r="F12" s="159" t="s">
        <v>675</v>
      </c>
      <c r="G12" s="118"/>
      <c r="H12" s="128"/>
      <c r="I12" s="25"/>
      <c r="J12" s="25"/>
      <c r="K12" s="25"/>
      <c r="L12" s="25"/>
      <c r="M12" s="107"/>
      <c r="N12" s="120"/>
    </row>
    <row r="13" spans="1:25" ht="24" hidden="1" customHeight="1" x14ac:dyDescent="0.25">
      <c r="A13" s="19">
        <v>11</v>
      </c>
      <c r="B13" s="20" t="s">
        <v>223</v>
      </c>
      <c r="C13" s="20" t="s">
        <v>285</v>
      </c>
      <c r="D13" s="16">
        <v>45823</v>
      </c>
      <c r="E13" s="16">
        <v>45823</v>
      </c>
      <c r="F13" s="113" t="s">
        <v>247</v>
      </c>
      <c r="G13" s="160"/>
      <c r="H13" s="161"/>
      <c r="I13" s="28"/>
      <c r="J13" s="28"/>
      <c r="K13" s="28"/>
      <c r="L13" s="28"/>
      <c r="M13" s="107"/>
      <c r="N13" s="120"/>
    </row>
    <row r="14" spans="1:25" ht="24" hidden="1" customHeight="1" x14ac:dyDescent="0.25">
      <c r="A14" s="19">
        <v>12</v>
      </c>
      <c r="B14" s="20" t="s">
        <v>130</v>
      </c>
      <c r="C14" s="20" t="s">
        <v>219</v>
      </c>
      <c r="D14" s="16">
        <v>45830</v>
      </c>
      <c r="E14" s="16">
        <v>45832</v>
      </c>
      <c r="F14" s="159" t="s">
        <v>677</v>
      </c>
      <c r="G14" s="118"/>
      <c r="H14" s="128"/>
      <c r="I14" s="38"/>
      <c r="J14" s="38"/>
      <c r="K14" s="38"/>
      <c r="L14" s="38"/>
      <c r="M14" s="107"/>
      <c r="N14" s="120"/>
    </row>
    <row r="15" spans="1:25" ht="24" hidden="1" customHeight="1" x14ac:dyDescent="0.25">
      <c r="A15" s="19">
        <v>13</v>
      </c>
      <c r="B15" s="22" t="s">
        <v>37</v>
      </c>
      <c r="C15" s="22" t="s">
        <v>286</v>
      </c>
      <c r="D15" s="14">
        <v>45837</v>
      </c>
      <c r="E15" s="14">
        <v>45839</v>
      </c>
      <c r="F15" s="159" t="s">
        <v>678</v>
      </c>
      <c r="G15" s="118"/>
      <c r="H15" s="128"/>
      <c r="I15" s="38"/>
      <c r="J15" s="38"/>
      <c r="K15" s="38"/>
      <c r="L15" s="38"/>
      <c r="M15" s="107">
        <f>2/5</f>
        <v>0.4</v>
      </c>
      <c r="N15" s="120"/>
    </row>
    <row r="16" spans="1:25" ht="24" hidden="1" customHeight="1" x14ac:dyDescent="0.25">
      <c r="A16" s="19">
        <v>14</v>
      </c>
      <c r="B16" s="20" t="s">
        <v>223</v>
      </c>
      <c r="C16" s="20" t="s">
        <v>289</v>
      </c>
      <c r="D16" s="16">
        <v>45841</v>
      </c>
      <c r="E16" s="16">
        <v>45843</v>
      </c>
      <c r="F16" s="159" t="s">
        <v>679</v>
      </c>
      <c r="G16" s="118"/>
      <c r="H16" s="128"/>
      <c r="I16" s="38"/>
      <c r="J16" s="38"/>
      <c r="K16" s="38"/>
      <c r="L16" s="38"/>
      <c r="M16" s="107"/>
      <c r="N16" s="120"/>
    </row>
    <row r="17" spans="1:14" ht="24" hidden="1" customHeight="1" x14ac:dyDescent="0.25">
      <c r="A17" s="19">
        <v>15</v>
      </c>
      <c r="B17" s="20" t="s">
        <v>130</v>
      </c>
      <c r="C17" s="20" t="s">
        <v>221</v>
      </c>
      <c r="D17" s="16">
        <v>45850</v>
      </c>
      <c r="E17" s="16">
        <v>45854</v>
      </c>
      <c r="F17" s="159" t="s">
        <v>256</v>
      </c>
      <c r="G17" s="118"/>
      <c r="H17" s="128"/>
      <c r="I17" s="38"/>
      <c r="J17" s="38"/>
      <c r="K17" s="38"/>
      <c r="L17" s="38"/>
      <c r="M17" s="107"/>
      <c r="N17" s="120"/>
    </row>
    <row r="18" spans="1:14" ht="24" hidden="1" customHeight="1" x14ac:dyDescent="0.25">
      <c r="A18" s="19">
        <v>16</v>
      </c>
      <c r="B18" s="20" t="s">
        <v>37</v>
      </c>
      <c r="C18" s="20" t="s">
        <v>275</v>
      </c>
      <c r="D18" s="16">
        <v>45857</v>
      </c>
      <c r="E18" s="16">
        <v>45860</v>
      </c>
      <c r="F18" s="159" t="s">
        <v>680</v>
      </c>
      <c r="G18" s="118"/>
      <c r="H18" s="128"/>
      <c r="I18" s="38"/>
      <c r="J18" s="38"/>
      <c r="K18" s="38"/>
      <c r="L18" s="38"/>
      <c r="M18" s="107"/>
      <c r="N18" s="120"/>
    </row>
    <row r="19" spans="1:14" ht="24" hidden="1" customHeight="1" x14ac:dyDescent="0.25">
      <c r="A19" s="19">
        <v>17</v>
      </c>
      <c r="B19" s="20" t="s">
        <v>223</v>
      </c>
      <c r="C19" s="20" t="s">
        <v>222</v>
      </c>
      <c r="D19" s="16">
        <v>45864</v>
      </c>
      <c r="E19" s="16">
        <v>45867</v>
      </c>
      <c r="F19" s="159" t="s">
        <v>681</v>
      </c>
      <c r="G19" s="118"/>
      <c r="H19" s="128"/>
      <c r="I19" s="38"/>
      <c r="J19" s="38"/>
      <c r="K19" s="38"/>
      <c r="L19" s="38"/>
      <c r="M19" s="107">
        <v>0</v>
      </c>
      <c r="N19" s="120"/>
    </row>
    <row r="20" spans="1:14" ht="24" hidden="1" customHeight="1" x14ac:dyDescent="0.25">
      <c r="A20" s="19">
        <v>18</v>
      </c>
      <c r="B20" s="20" t="s">
        <v>223</v>
      </c>
      <c r="C20" s="20" t="s">
        <v>244</v>
      </c>
      <c r="D20" s="16">
        <v>45874</v>
      </c>
      <c r="E20" s="16">
        <v>45876</v>
      </c>
      <c r="F20" s="159" t="s">
        <v>681</v>
      </c>
      <c r="G20" s="118"/>
      <c r="H20" s="128"/>
      <c r="I20" s="38"/>
      <c r="J20" s="38"/>
      <c r="K20" s="38"/>
      <c r="L20" s="38"/>
      <c r="M20" s="107"/>
      <c r="N20" s="120"/>
    </row>
    <row r="21" spans="1:14" ht="24" hidden="1" customHeight="1" x14ac:dyDescent="0.25">
      <c r="A21" s="19">
        <v>19</v>
      </c>
      <c r="B21" s="20" t="s">
        <v>60</v>
      </c>
      <c r="C21" s="20" t="s">
        <v>310</v>
      </c>
      <c r="D21" s="16">
        <v>45889</v>
      </c>
      <c r="E21" s="16">
        <v>45891</v>
      </c>
      <c r="F21" s="113" t="s">
        <v>495</v>
      </c>
      <c r="G21" s="160"/>
      <c r="H21" s="161"/>
      <c r="I21" s="38"/>
      <c r="J21" s="38"/>
      <c r="K21" s="38"/>
      <c r="L21" s="38"/>
      <c r="M21" s="107"/>
      <c r="N21" s="120"/>
    </row>
    <row r="22" spans="1:14" ht="24" hidden="1" customHeight="1" x14ac:dyDescent="0.25">
      <c r="A22" s="19">
        <v>20</v>
      </c>
      <c r="B22" s="20" t="s">
        <v>60</v>
      </c>
      <c r="C22" s="20" t="s">
        <v>304</v>
      </c>
      <c r="D22" s="16">
        <v>45896</v>
      </c>
      <c r="E22" s="16">
        <v>45904</v>
      </c>
      <c r="F22" s="159" t="s">
        <v>677</v>
      </c>
      <c r="G22" s="118"/>
      <c r="H22" s="128"/>
      <c r="I22" s="38"/>
      <c r="J22" s="38"/>
      <c r="K22" s="38"/>
      <c r="L22" s="38"/>
      <c r="M22" s="107">
        <f>1/3</f>
        <v>0.33333333333333331</v>
      </c>
      <c r="N22" s="120"/>
    </row>
    <row r="23" spans="1:14" ht="24" hidden="1" customHeight="1" x14ac:dyDescent="0.25">
      <c r="A23" s="19">
        <v>21</v>
      </c>
      <c r="B23" s="20" t="s">
        <v>326</v>
      </c>
      <c r="C23" s="20" t="s">
        <v>274</v>
      </c>
      <c r="D23" s="16">
        <v>45901</v>
      </c>
      <c r="E23" s="16">
        <v>45910</v>
      </c>
      <c r="F23" s="159" t="s">
        <v>682</v>
      </c>
      <c r="G23" s="118"/>
      <c r="H23" s="128"/>
      <c r="I23" s="38"/>
      <c r="J23" s="38"/>
      <c r="K23" s="38"/>
      <c r="L23" s="38"/>
      <c r="M23" s="107"/>
      <c r="N23" s="120"/>
    </row>
    <row r="24" spans="1:14" ht="24" hidden="1" customHeight="1" x14ac:dyDescent="0.25">
      <c r="A24" s="19">
        <v>22</v>
      </c>
      <c r="B24" s="20" t="s">
        <v>223</v>
      </c>
      <c r="C24" s="20" t="s">
        <v>275</v>
      </c>
      <c r="D24" s="16">
        <v>45904</v>
      </c>
      <c r="E24" s="16">
        <v>45911</v>
      </c>
      <c r="F24" s="159" t="s">
        <v>683</v>
      </c>
      <c r="G24" s="118"/>
      <c r="H24" s="128"/>
      <c r="I24" s="38"/>
      <c r="J24" s="38"/>
      <c r="K24" s="38"/>
      <c r="L24" s="38"/>
      <c r="M24" s="107"/>
      <c r="N24" s="120"/>
    </row>
    <row r="25" spans="1:14" ht="24" hidden="1" customHeight="1" x14ac:dyDescent="0.25">
      <c r="A25" s="19">
        <v>23</v>
      </c>
      <c r="B25" s="20" t="s">
        <v>327</v>
      </c>
      <c r="C25" s="20" t="s">
        <v>328</v>
      </c>
      <c r="D25" s="16">
        <v>45926</v>
      </c>
      <c r="E25" s="16">
        <v>45926</v>
      </c>
      <c r="F25" s="113" t="s">
        <v>247</v>
      </c>
      <c r="G25" s="160"/>
      <c r="H25" s="161"/>
      <c r="I25" s="38"/>
      <c r="J25" s="38"/>
      <c r="K25" s="38"/>
      <c r="L25" s="38"/>
      <c r="M25" s="107">
        <f>1/3</f>
        <v>0.33333333333333331</v>
      </c>
      <c r="N25" s="120"/>
    </row>
    <row r="26" spans="1:14" ht="24" hidden="1" customHeight="1" x14ac:dyDescent="0.25">
      <c r="A26" s="19">
        <v>24</v>
      </c>
      <c r="B26" s="20" t="s">
        <v>130</v>
      </c>
      <c r="C26" s="20" t="s">
        <v>284</v>
      </c>
      <c r="D26" s="141" t="s">
        <v>330</v>
      </c>
      <c r="E26" s="142"/>
      <c r="F26" s="159"/>
      <c r="G26" s="118"/>
      <c r="H26" s="128"/>
      <c r="I26" s="38"/>
      <c r="J26" s="38"/>
      <c r="K26" s="38"/>
      <c r="L26" s="38"/>
      <c r="M26" s="107"/>
      <c r="N26" s="120"/>
    </row>
    <row r="27" spans="1:14" ht="24" hidden="1" customHeight="1" x14ac:dyDescent="0.25">
      <c r="A27" s="19">
        <v>25</v>
      </c>
      <c r="B27" s="20" t="s">
        <v>223</v>
      </c>
      <c r="C27" s="20" t="s">
        <v>310</v>
      </c>
      <c r="D27" s="16">
        <v>45935</v>
      </c>
      <c r="E27" s="16">
        <v>45941</v>
      </c>
      <c r="F27" s="159" t="s">
        <v>684</v>
      </c>
      <c r="G27" s="118"/>
      <c r="H27" s="128"/>
      <c r="I27" s="38"/>
      <c r="J27" s="38"/>
      <c r="K27" s="38"/>
      <c r="L27" s="38"/>
      <c r="M27" s="107"/>
      <c r="N27" s="120"/>
    </row>
    <row r="28" spans="1:14" ht="24" hidden="1" customHeight="1" x14ac:dyDescent="0.25">
      <c r="A28" s="19">
        <v>26</v>
      </c>
      <c r="B28" s="20" t="s">
        <v>130</v>
      </c>
      <c r="C28" s="20" t="s">
        <v>304</v>
      </c>
      <c r="D28" s="16">
        <v>45941</v>
      </c>
      <c r="E28" s="16">
        <v>45948</v>
      </c>
      <c r="F28" s="159" t="s">
        <v>685</v>
      </c>
      <c r="G28" s="118"/>
      <c r="H28" s="128"/>
      <c r="I28" s="38"/>
      <c r="J28" s="38"/>
      <c r="K28" s="38"/>
      <c r="L28" s="38"/>
      <c r="M28" s="107"/>
      <c r="N28" s="120"/>
    </row>
    <row r="29" spans="1:14" ht="24" hidden="1" customHeight="1" x14ac:dyDescent="0.25">
      <c r="A29" s="19">
        <v>27</v>
      </c>
      <c r="B29" s="20" t="s">
        <v>327</v>
      </c>
      <c r="C29" s="20" t="s">
        <v>329</v>
      </c>
      <c r="D29" s="16">
        <v>45948</v>
      </c>
      <c r="E29" s="16">
        <v>45958</v>
      </c>
      <c r="F29" s="159" t="s">
        <v>686</v>
      </c>
      <c r="G29" s="118"/>
      <c r="H29" s="128"/>
      <c r="I29" s="38"/>
      <c r="J29" s="38"/>
      <c r="K29" s="38"/>
      <c r="L29" s="38"/>
      <c r="M29" s="107"/>
      <c r="N29" s="120"/>
    </row>
    <row r="30" spans="1:14" ht="24" hidden="1" customHeight="1" x14ac:dyDescent="0.25">
      <c r="A30" s="19">
        <v>28</v>
      </c>
      <c r="B30" s="20" t="s">
        <v>223</v>
      </c>
      <c r="C30" s="20" t="s">
        <v>306</v>
      </c>
      <c r="D30" s="16">
        <v>45955</v>
      </c>
      <c r="E30" s="16">
        <v>45972</v>
      </c>
      <c r="F30" s="159" t="s">
        <v>687</v>
      </c>
      <c r="G30" s="118"/>
      <c r="H30" s="128"/>
      <c r="I30" s="38"/>
      <c r="J30" s="38"/>
      <c r="K30" s="38"/>
      <c r="L30" s="38"/>
      <c r="M30" s="107">
        <v>0</v>
      </c>
      <c r="N30" s="120"/>
    </row>
    <row r="31" spans="1:14" ht="24" hidden="1" customHeight="1" x14ac:dyDescent="0.25">
      <c r="A31" s="19">
        <v>29</v>
      </c>
      <c r="B31" s="20" t="s">
        <v>130</v>
      </c>
      <c r="C31" s="20" t="s">
        <v>307</v>
      </c>
      <c r="D31" s="16">
        <v>45968</v>
      </c>
      <c r="E31" s="16">
        <v>45971</v>
      </c>
      <c r="F31" s="159" t="s">
        <v>688</v>
      </c>
      <c r="G31" s="118"/>
      <c r="H31" s="128"/>
      <c r="I31" s="38"/>
      <c r="J31" s="38"/>
      <c r="K31" s="38"/>
      <c r="L31" s="38"/>
      <c r="M31" s="107"/>
      <c r="N31" s="120"/>
    </row>
    <row r="32" spans="1:14" ht="24" hidden="1" customHeight="1" x14ac:dyDescent="0.25">
      <c r="A32" s="19">
        <v>30</v>
      </c>
      <c r="B32" s="20" t="s">
        <v>316</v>
      </c>
      <c r="C32" s="20" t="s">
        <v>323</v>
      </c>
      <c r="D32" s="16">
        <v>45977</v>
      </c>
      <c r="E32" s="16">
        <v>45977</v>
      </c>
      <c r="F32" s="113" t="s">
        <v>495</v>
      </c>
      <c r="G32" s="160"/>
      <c r="H32" s="161"/>
      <c r="I32" s="38"/>
      <c r="J32" s="38"/>
      <c r="K32" s="38"/>
      <c r="L32" s="38"/>
      <c r="M32" s="107"/>
      <c r="N32" s="120"/>
    </row>
    <row r="33" spans="1:19" ht="24" hidden="1" customHeight="1" x14ac:dyDescent="0.25">
      <c r="A33" s="19">
        <v>31</v>
      </c>
      <c r="B33" s="20" t="s">
        <v>316</v>
      </c>
      <c r="C33" s="20" t="s">
        <v>324</v>
      </c>
      <c r="D33" s="16">
        <v>45990</v>
      </c>
      <c r="E33" s="16">
        <v>45990</v>
      </c>
      <c r="F33" s="113" t="s">
        <v>247</v>
      </c>
      <c r="G33" s="160"/>
      <c r="H33" s="161"/>
      <c r="I33" s="38"/>
      <c r="J33" s="38"/>
      <c r="K33" s="38"/>
      <c r="L33" s="38"/>
      <c r="M33" s="107">
        <f>2/3</f>
        <v>0.66666666666666663</v>
      </c>
      <c r="N33" s="120"/>
    </row>
    <row r="34" spans="1:19" ht="24" hidden="1" customHeight="1" x14ac:dyDescent="0.25">
      <c r="A34" s="19">
        <v>32</v>
      </c>
      <c r="B34" s="20" t="s">
        <v>313</v>
      </c>
      <c r="C34" s="20" t="s">
        <v>323</v>
      </c>
      <c r="D34" s="16">
        <v>45995</v>
      </c>
      <c r="E34" s="16">
        <v>45995</v>
      </c>
      <c r="F34" s="113" t="s">
        <v>495</v>
      </c>
      <c r="G34" s="160"/>
      <c r="H34" s="161"/>
      <c r="I34" s="38"/>
      <c r="J34" s="38"/>
      <c r="K34" s="38"/>
      <c r="L34" s="38"/>
      <c r="M34" s="107"/>
      <c r="N34" s="120"/>
    </row>
    <row r="35" spans="1:19" ht="24" hidden="1" customHeight="1" x14ac:dyDescent="0.25">
      <c r="A35" s="19">
        <v>33</v>
      </c>
      <c r="B35" s="20" t="s">
        <v>440</v>
      </c>
      <c r="C35" s="20" t="s">
        <v>325</v>
      </c>
      <c r="D35" s="16">
        <v>46000</v>
      </c>
      <c r="E35" s="16">
        <v>46000</v>
      </c>
      <c r="F35" s="113" t="s">
        <v>247</v>
      </c>
      <c r="G35" s="160"/>
      <c r="H35" s="161"/>
      <c r="I35" s="38"/>
      <c r="J35" s="38"/>
      <c r="K35" s="38"/>
      <c r="L35" s="38"/>
      <c r="M35" s="107"/>
      <c r="N35" s="120"/>
    </row>
    <row r="36" spans="1:19" ht="24" hidden="1" customHeight="1" x14ac:dyDescent="0.25">
      <c r="A36" s="19">
        <v>34</v>
      </c>
      <c r="B36" s="20" t="s">
        <v>313</v>
      </c>
      <c r="C36" s="20" t="s">
        <v>324</v>
      </c>
      <c r="D36" s="16">
        <v>46005</v>
      </c>
      <c r="E36" s="16">
        <v>46010</v>
      </c>
      <c r="F36" s="159" t="s">
        <v>689</v>
      </c>
      <c r="G36" s="118"/>
      <c r="H36" s="128"/>
      <c r="I36" s="38"/>
      <c r="J36" s="38"/>
      <c r="K36" s="38"/>
      <c r="L36" s="38"/>
      <c r="M36" s="107">
        <v>0.66666666666666696</v>
      </c>
      <c r="N36" s="120"/>
    </row>
    <row r="37" spans="1:19" ht="24" hidden="1" customHeight="1" x14ac:dyDescent="0.25">
      <c r="A37" s="19" t="s">
        <v>19</v>
      </c>
      <c r="B37" s="117" t="s">
        <v>988</v>
      </c>
      <c r="C37" s="118"/>
      <c r="D37" s="118"/>
      <c r="E37" s="118"/>
      <c r="F37" s="118"/>
      <c r="G37" s="118"/>
      <c r="H37" s="128"/>
      <c r="I37" s="28"/>
      <c r="J37" s="28"/>
      <c r="K37" s="28"/>
      <c r="L37" s="28"/>
      <c r="M37" s="111">
        <f>12/33</f>
        <v>0.36363636363636365</v>
      </c>
      <c r="N37" s="112"/>
    </row>
    <row r="38" spans="1:19" s="2" customFormat="1" ht="54" customHeight="1" x14ac:dyDescent="0.25">
      <c r="A38" s="129" t="s">
        <v>995</v>
      </c>
      <c r="B38" s="130"/>
      <c r="C38" s="130"/>
      <c r="D38" s="130"/>
      <c r="E38" s="130"/>
      <c r="F38" s="130"/>
      <c r="G38" s="130"/>
      <c r="H38" s="130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s="2" customFormat="1" ht="24" customHeight="1" x14ac:dyDescent="0.25">
      <c r="A39" s="3" t="s">
        <v>1</v>
      </c>
      <c r="B39" s="131" t="s">
        <v>2</v>
      </c>
      <c r="C39" s="132"/>
      <c r="D39" s="131" t="s">
        <v>3</v>
      </c>
      <c r="E39" s="132"/>
      <c r="F39" s="3" t="s">
        <v>4</v>
      </c>
      <c r="G39" s="133" t="s">
        <v>5</v>
      </c>
      <c r="H39" s="134"/>
      <c r="J39" s="11"/>
      <c r="K39" s="11"/>
      <c r="L39" s="11"/>
      <c r="M39" s="11"/>
      <c r="N39" s="11"/>
      <c r="O39" s="11"/>
      <c r="P39" s="11"/>
      <c r="Q39" s="11"/>
    </row>
    <row r="40" spans="1:19" s="2" customFormat="1" ht="24" customHeight="1" x14ac:dyDescent="0.25">
      <c r="A40" s="4">
        <v>1</v>
      </c>
      <c r="B40" s="6" t="s">
        <v>313</v>
      </c>
      <c r="C40" s="6" t="s">
        <v>325</v>
      </c>
      <c r="D40" s="9">
        <v>46018</v>
      </c>
      <c r="E40" s="9">
        <v>46025</v>
      </c>
      <c r="F40" s="8" t="s">
        <v>1127</v>
      </c>
      <c r="G40" s="119"/>
      <c r="H40" s="120"/>
      <c r="J40" s="11"/>
      <c r="K40" s="11"/>
      <c r="L40" s="11"/>
      <c r="M40" s="11"/>
      <c r="N40" s="11"/>
      <c r="O40" s="11"/>
      <c r="P40" s="11"/>
      <c r="Q40" s="11"/>
    </row>
    <row r="41" spans="1:19" s="2" customFormat="1" ht="24" customHeight="1" x14ac:dyDescent="0.25">
      <c r="A41" s="4">
        <v>2</v>
      </c>
      <c r="B41" s="6" t="s">
        <v>316</v>
      </c>
      <c r="C41" s="6" t="s">
        <v>1048</v>
      </c>
      <c r="D41" s="9">
        <v>46023</v>
      </c>
      <c r="E41" s="9">
        <v>46025</v>
      </c>
      <c r="F41" s="8" t="s">
        <v>1128</v>
      </c>
      <c r="G41" s="119"/>
      <c r="H41" s="120"/>
      <c r="J41" s="11"/>
      <c r="K41" s="11"/>
      <c r="L41" s="11"/>
      <c r="M41" s="11"/>
      <c r="N41" s="11"/>
      <c r="O41" s="11"/>
      <c r="P41" s="11"/>
      <c r="Q41" s="11"/>
    </row>
    <row r="42" spans="1:19" s="2" customFormat="1" ht="24" customHeight="1" x14ac:dyDescent="0.25">
      <c r="A42" s="4">
        <v>3</v>
      </c>
      <c r="B42" s="6" t="s">
        <v>51</v>
      </c>
      <c r="C42" s="6" t="s">
        <v>1002</v>
      </c>
      <c r="D42" s="9">
        <v>46032</v>
      </c>
      <c r="E42" s="9">
        <v>46032</v>
      </c>
      <c r="F42" s="36" t="s">
        <v>247</v>
      </c>
      <c r="G42" s="119"/>
      <c r="H42" s="120"/>
      <c r="J42" s="11"/>
      <c r="K42" s="11"/>
      <c r="L42" s="11"/>
      <c r="M42" s="11"/>
      <c r="N42" s="11"/>
      <c r="O42" s="11"/>
      <c r="P42" s="11"/>
      <c r="Q42" s="11"/>
    </row>
    <row r="43" spans="1:19" s="2" customFormat="1" ht="24" customHeight="1" x14ac:dyDescent="0.25">
      <c r="A43" s="4">
        <v>4</v>
      </c>
      <c r="B43" s="6" t="s">
        <v>316</v>
      </c>
      <c r="C43" s="6" t="s">
        <v>1002</v>
      </c>
      <c r="D43" s="9">
        <v>46037</v>
      </c>
      <c r="E43" s="9">
        <v>46037</v>
      </c>
      <c r="F43" s="36" t="s">
        <v>247</v>
      </c>
      <c r="G43" s="119"/>
      <c r="H43" s="120"/>
      <c r="J43" s="11"/>
      <c r="K43" s="11"/>
      <c r="L43" s="11"/>
      <c r="M43" s="11"/>
      <c r="N43" s="11"/>
      <c r="O43" s="11"/>
      <c r="P43" s="11"/>
      <c r="Q43" s="11"/>
    </row>
    <row r="44" spans="1:19" s="2" customFormat="1" ht="24" customHeight="1" x14ac:dyDescent="0.25">
      <c r="A44" s="4">
        <v>5</v>
      </c>
      <c r="B44" s="6" t="s">
        <v>316</v>
      </c>
      <c r="C44" s="6" t="s">
        <v>1029</v>
      </c>
      <c r="D44" s="9">
        <v>46045</v>
      </c>
      <c r="E44" s="9">
        <v>46051</v>
      </c>
      <c r="F44" s="8" t="s">
        <v>687</v>
      </c>
      <c r="G44" s="119"/>
      <c r="H44" s="120"/>
      <c r="J44" s="11"/>
      <c r="K44" s="11"/>
      <c r="L44" s="11"/>
      <c r="M44" s="11"/>
      <c r="N44" s="11"/>
      <c r="O44" s="11"/>
      <c r="P44" s="11"/>
      <c r="Q44" s="11"/>
    </row>
    <row r="45" spans="1:19" s="2" customFormat="1" ht="24" customHeight="1" x14ac:dyDescent="0.25">
      <c r="A45" s="4">
        <v>6</v>
      </c>
      <c r="B45" s="6" t="s">
        <v>316</v>
      </c>
      <c r="C45" s="6" t="s">
        <v>1030</v>
      </c>
      <c r="D45" s="9">
        <v>46063</v>
      </c>
      <c r="E45" s="9">
        <v>46064</v>
      </c>
      <c r="F45" s="36" t="s">
        <v>247</v>
      </c>
      <c r="G45" s="119"/>
      <c r="H45" s="120"/>
      <c r="J45" s="11"/>
      <c r="K45" s="11"/>
      <c r="L45" s="11"/>
      <c r="M45" s="11"/>
      <c r="N45" s="11"/>
      <c r="O45" s="11"/>
      <c r="P45" s="11"/>
      <c r="Q45" s="11"/>
    </row>
    <row r="46" spans="1:19" s="2" customFormat="1" ht="24" customHeight="1" x14ac:dyDescent="0.25">
      <c r="A46" s="4"/>
      <c r="B46" s="138" t="s">
        <v>225</v>
      </c>
      <c r="C46" s="139"/>
      <c r="D46" s="139"/>
      <c r="E46" s="139"/>
      <c r="F46" s="140"/>
      <c r="G46" s="119"/>
      <c r="H46" s="120"/>
      <c r="J46" s="11"/>
      <c r="K46" s="11"/>
      <c r="L46" s="11"/>
      <c r="M46" s="11"/>
      <c r="N46" s="11"/>
      <c r="O46" s="11"/>
      <c r="P46" s="11"/>
      <c r="Q46" s="11"/>
    </row>
    <row r="47" spans="1:19" s="2" customFormat="1" ht="24" customHeight="1" x14ac:dyDescent="0.25">
      <c r="A47" s="4">
        <v>7</v>
      </c>
      <c r="B47" s="6" t="s">
        <v>51</v>
      </c>
      <c r="C47" s="6" t="s">
        <v>1004</v>
      </c>
      <c r="D47" s="9">
        <v>46067</v>
      </c>
      <c r="E47" s="9">
        <v>46072</v>
      </c>
      <c r="F47" s="8" t="s">
        <v>1129</v>
      </c>
      <c r="G47" s="119"/>
      <c r="H47" s="120"/>
      <c r="J47" s="11"/>
      <c r="K47" s="11"/>
      <c r="L47" s="11"/>
      <c r="M47" s="11"/>
      <c r="N47" s="11"/>
      <c r="O47" s="11"/>
      <c r="P47" s="11"/>
      <c r="Q47" s="11"/>
    </row>
    <row r="48" spans="1:19" s="2" customFormat="1" ht="24" customHeight="1" x14ac:dyDescent="0.25">
      <c r="A48" s="4"/>
      <c r="B48" s="6" t="s">
        <v>316</v>
      </c>
      <c r="C48" s="6" t="s">
        <v>1011</v>
      </c>
      <c r="D48" s="143" t="s">
        <v>299</v>
      </c>
      <c r="E48" s="144"/>
      <c r="F48" s="36"/>
      <c r="G48" s="119"/>
      <c r="H48" s="120"/>
      <c r="J48" s="11"/>
      <c r="K48" s="11"/>
      <c r="L48" s="11"/>
      <c r="M48" s="11"/>
      <c r="N48" s="11"/>
      <c r="O48" s="11"/>
      <c r="P48" s="11"/>
      <c r="Q48" s="11"/>
    </row>
    <row r="49" spans="1:17" s="2" customFormat="1" ht="24" customHeight="1" x14ac:dyDescent="0.25">
      <c r="A49" s="4">
        <v>8</v>
      </c>
      <c r="B49" s="6" t="s">
        <v>51</v>
      </c>
      <c r="C49" s="6" t="s">
        <v>1009</v>
      </c>
      <c r="D49" s="9">
        <v>46086</v>
      </c>
      <c r="E49" s="9">
        <v>46086</v>
      </c>
      <c r="F49" s="36" t="s">
        <v>247</v>
      </c>
      <c r="G49" s="119"/>
      <c r="H49" s="120"/>
      <c r="J49" s="11"/>
      <c r="K49" s="11"/>
      <c r="L49" s="11"/>
      <c r="M49" s="11"/>
      <c r="N49" s="11"/>
      <c r="O49" s="11"/>
      <c r="P49" s="11"/>
      <c r="Q49" s="11"/>
    </row>
    <row r="50" spans="1:17" s="2" customFormat="1" ht="24" customHeight="1" x14ac:dyDescent="0.25">
      <c r="A50" s="4">
        <v>9</v>
      </c>
      <c r="B50" s="6" t="s">
        <v>316</v>
      </c>
      <c r="C50" s="6" t="s">
        <v>1007</v>
      </c>
      <c r="D50" s="9">
        <v>46097</v>
      </c>
      <c r="E50" s="9">
        <v>46098</v>
      </c>
      <c r="F50" s="8" t="s">
        <v>1130</v>
      </c>
      <c r="G50" s="119"/>
      <c r="H50" s="120"/>
      <c r="J50" s="11"/>
      <c r="K50" s="11"/>
      <c r="L50" s="11"/>
      <c r="M50" s="11"/>
      <c r="N50" s="11"/>
      <c r="O50" s="11"/>
      <c r="P50" s="11"/>
      <c r="Q50" s="11"/>
    </row>
    <row r="51" spans="1:17" s="2" customFormat="1" ht="24" customHeight="1" x14ac:dyDescent="0.25">
      <c r="A51" s="4">
        <v>10</v>
      </c>
      <c r="B51" s="6" t="s">
        <v>316</v>
      </c>
      <c r="C51" s="6" t="s">
        <v>1034</v>
      </c>
      <c r="D51" s="9">
        <v>46103</v>
      </c>
      <c r="E51" s="9">
        <v>46106</v>
      </c>
      <c r="F51" s="8" t="s">
        <v>1131</v>
      </c>
      <c r="G51" s="119"/>
      <c r="H51" s="120"/>
      <c r="J51" s="11"/>
      <c r="K51" s="11"/>
      <c r="L51" s="11"/>
      <c r="M51" s="11"/>
      <c r="N51" s="11"/>
      <c r="O51" s="11"/>
      <c r="P51" s="11"/>
      <c r="Q51" s="11"/>
    </row>
    <row r="52" spans="1:17" s="2" customFormat="1" ht="24" customHeight="1" x14ac:dyDescent="0.25">
      <c r="A52" s="4"/>
      <c r="B52" s="6" t="s">
        <v>316</v>
      </c>
      <c r="C52" s="6" t="s">
        <v>1035</v>
      </c>
      <c r="D52" s="143" t="s">
        <v>299</v>
      </c>
      <c r="E52" s="144"/>
      <c r="F52" s="36"/>
      <c r="G52" s="119"/>
      <c r="H52" s="120"/>
      <c r="J52" s="11"/>
      <c r="K52" s="11"/>
      <c r="L52" s="11"/>
      <c r="M52" s="11"/>
      <c r="N52" s="11"/>
      <c r="O52" s="11"/>
      <c r="P52" s="11"/>
      <c r="Q52" s="11"/>
    </row>
    <row r="53" spans="1:17" s="2" customFormat="1" ht="24" customHeight="1" x14ac:dyDescent="0.25">
      <c r="A53" s="4"/>
      <c r="B53" s="6" t="s">
        <v>464</v>
      </c>
      <c r="C53" s="6" t="s">
        <v>1046</v>
      </c>
      <c r="D53" s="143" t="s">
        <v>1084</v>
      </c>
      <c r="E53" s="144"/>
      <c r="F53" s="36"/>
      <c r="G53" s="119"/>
      <c r="H53" s="120"/>
      <c r="J53" s="11"/>
      <c r="K53" s="11"/>
      <c r="L53" s="11"/>
      <c r="M53" s="11"/>
      <c r="N53" s="11"/>
      <c r="O53" s="11"/>
      <c r="P53" s="11"/>
      <c r="Q53" s="11"/>
    </row>
    <row r="54" spans="1:17" s="2" customFormat="1" ht="24" customHeight="1" x14ac:dyDescent="0.25">
      <c r="A54" s="4"/>
      <c r="B54" s="138" t="s">
        <v>225</v>
      </c>
      <c r="C54" s="139"/>
      <c r="D54" s="139"/>
      <c r="E54" s="139"/>
      <c r="F54" s="140"/>
      <c r="G54" s="119"/>
      <c r="H54" s="120"/>
      <c r="J54" s="11"/>
      <c r="K54" s="11"/>
      <c r="L54" s="11"/>
      <c r="M54" s="11"/>
      <c r="N54" s="11"/>
      <c r="O54" s="11"/>
      <c r="P54" s="11"/>
      <c r="Q54" s="11"/>
    </row>
    <row r="55" spans="1:17" s="2" customFormat="1" ht="24" customHeight="1" x14ac:dyDescent="0.25">
      <c r="A55" s="4">
        <v>11</v>
      </c>
      <c r="B55" s="6" t="s">
        <v>311</v>
      </c>
      <c r="C55" s="6" t="s">
        <v>1046</v>
      </c>
      <c r="D55" s="9">
        <v>46136</v>
      </c>
      <c r="E55" s="9">
        <v>46136</v>
      </c>
      <c r="F55" s="36" t="s">
        <v>247</v>
      </c>
      <c r="G55" s="119"/>
      <c r="H55" s="120"/>
      <c r="J55" s="11"/>
      <c r="K55" s="11"/>
      <c r="L55" s="11"/>
      <c r="M55" s="11"/>
      <c r="N55" s="11"/>
      <c r="O55" s="11"/>
      <c r="P55" s="11"/>
      <c r="Q55" s="11"/>
    </row>
    <row r="56" spans="1:17" s="2" customFormat="1" ht="24" customHeight="1" x14ac:dyDescent="0.25">
      <c r="A56" s="4">
        <v>12</v>
      </c>
      <c r="B56" s="6" t="s">
        <v>37</v>
      </c>
      <c r="C56" s="6" t="s">
        <v>1021</v>
      </c>
      <c r="D56" s="9">
        <v>46148</v>
      </c>
      <c r="E56" s="9">
        <v>46148</v>
      </c>
      <c r="F56" s="36" t="s">
        <v>247</v>
      </c>
      <c r="G56" s="119"/>
      <c r="H56" s="120"/>
      <c r="J56" s="11"/>
      <c r="K56" s="11"/>
      <c r="L56" s="11"/>
      <c r="M56" s="11"/>
      <c r="N56" s="11"/>
      <c r="O56" s="11"/>
      <c r="P56" s="11"/>
      <c r="Q56" s="11"/>
    </row>
    <row r="57" spans="1:17" s="2" customFormat="1" ht="24" customHeight="1" x14ac:dyDescent="0.25">
      <c r="A57" s="4">
        <v>13</v>
      </c>
      <c r="B57" s="6" t="s">
        <v>37</v>
      </c>
      <c r="C57" s="6" t="s">
        <v>1022</v>
      </c>
      <c r="D57" s="9">
        <v>46158</v>
      </c>
      <c r="E57" s="9">
        <v>46158</v>
      </c>
      <c r="F57" s="36" t="s">
        <v>247</v>
      </c>
      <c r="G57" s="119"/>
      <c r="H57" s="120"/>
      <c r="J57" s="11"/>
      <c r="K57" s="11"/>
      <c r="L57" s="11"/>
      <c r="M57" s="11"/>
      <c r="N57" s="11"/>
      <c r="O57" s="11"/>
      <c r="P57" s="11"/>
      <c r="Q57" s="11"/>
    </row>
    <row r="58" spans="1:17" s="2" customFormat="1" ht="24" customHeight="1" x14ac:dyDescent="0.25">
      <c r="A58" s="4">
        <v>14</v>
      </c>
      <c r="B58" s="6" t="s">
        <v>82</v>
      </c>
      <c r="C58" s="6" t="s">
        <v>1046</v>
      </c>
      <c r="D58" s="9">
        <v>46173</v>
      </c>
      <c r="E58" s="9">
        <v>46173</v>
      </c>
      <c r="F58" s="36" t="s">
        <v>247</v>
      </c>
      <c r="G58" s="119"/>
      <c r="H58" s="120"/>
      <c r="J58" s="11"/>
      <c r="K58" s="11"/>
      <c r="L58" s="11"/>
      <c r="M58" s="11"/>
      <c r="N58" s="11"/>
      <c r="O58" s="11"/>
      <c r="P58" s="11"/>
      <c r="Q58" s="11"/>
    </row>
    <row r="59" spans="1:17" s="2" customFormat="1" ht="24" customHeight="1" x14ac:dyDescent="0.25">
      <c r="A59" s="4">
        <v>15</v>
      </c>
      <c r="B59" s="6" t="s">
        <v>37</v>
      </c>
      <c r="C59" s="6" t="s">
        <v>1085</v>
      </c>
      <c r="D59" s="9">
        <v>46182</v>
      </c>
      <c r="E59" s="9">
        <v>46181</v>
      </c>
      <c r="F59" s="36" t="s">
        <v>247</v>
      </c>
      <c r="G59" s="119"/>
      <c r="H59" s="120"/>
      <c r="J59" s="11"/>
      <c r="K59" s="11"/>
      <c r="L59" s="11"/>
      <c r="M59" s="11"/>
      <c r="N59" s="11"/>
      <c r="O59" s="11"/>
      <c r="P59" s="11"/>
      <c r="Q59" s="11"/>
    </row>
    <row r="60" spans="1:17" s="2" customFormat="1" ht="24" customHeight="1" x14ac:dyDescent="0.25">
      <c r="A60" s="4">
        <v>16</v>
      </c>
      <c r="B60" s="6" t="s">
        <v>37</v>
      </c>
      <c r="C60" s="6" t="s">
        <v>1042</v>
      </c>
      <c r="D60" s="9">
        <v>46192</v>
      </c>
      <c r="E60" s="9">
        <v>46195</v>
      </c>
      <c r="F60" s="8" t="s">
        <v>1132</v>
      </c>
      <c r="G60" s="119"/>
      <c r="H60" s="120"/>
      <c r="J60" s="11"/>
      <c r="K60" s="11"/>
      <c r="L60" s="11"/>
      <c r="M60" s="11"/>
      <c r="N60" s="11"/>
      <c r="O60" s="11"/>
      <c r="P60" s="11"/>
      <c r="Q60" s="11"/>
    </row>
    <row r="61" spans="1:17" s="2" customFormat="1" ht="24.65" customHeight="1" x14ac:dyDescent="0.25">
      <c r="A61" s="10" t="s">
        <v>240</v>
      </c>
      <c r="B61" s="135" t="s">
        <v>1090</v>
      </c>
      <c r="C61" s="136"/>
      <c r="D61" s="136"/>
      <c r="E61" s="136"/>
      <c r="F61" s="136"/>
      <c r="G61" s="153">
        <f>9/16</f>
        <v>0.5625</v>
      </c>
      <c r="H61" s="154"/>
    </row>
    <row r="63" spans="1:17" x14ac:dyDescent="0.25">
      <c r="B63" s="104" t="s">
        <v>1103</v>
      </c>
      <c r="C63" s="105" t="s">
        <v>1099</v>
      </c>
      <c r="D63" s="105" t="s">
        <v>1105</v>
      </c>
    </row>
  </sheetData>
  <mergeCells count="109">
    <mergeCell ref="G46:H46"/>
    <mergeCell ref="D53:E53"/>
    <mergeCell ref="G44:H44"/>
    <mergeCell ref="G45:H45"/>
    <mergeCell ref="G52:H52"/>
    <mergeCell ref="B61:F61"/>
    <mergeCell ref="G61:H61"/>
    <mergeCell ref="G47:H47"/>
    <mergeCell ref="G48:H48"/>
    <mergeCell ref="G49:H49"/>
    <mergeCell ref="G50:H50"/>
    <mergeCell ref="G51:H51"/>
    <mergeCell ref="G56:H56"/>
    <mergeCell ref="G57:H57"/>
    <mergeCell ref="G58:H58"/>
    <mergeCell ref="G59:H59"/>
    <mergeCell ref="G60:H60"/>
    <mergeCell ref="B54:F54"/>
    <mergeCell ref="D48:E48"/>
    <mergeCell ref="D52:E52"/>
    <mergeCell ref="B46:F46"/>
    <mergeCell ref="F9:H9"/>
    <mergeCell ref="M9:N9"/>
    <mergeCell ref="F10:H10"/>
    <mergeCell ref="M10:N10"/>
    <mergeCell ref="A38:H38"/>
    <mergeCell ref="B39:C39"/>
    <mergeCell ref="D39:E39"/>
    <mergeCell ref="G39:H39"/>
    <mergeCell ref="G40:H40"/>
    <mergeCell ref="F18:H18"/>
    <mergeCell ref="M18:N18"/>
    <mergeCell ref="F19:H19"/>
    <mergeCell ref="M19:N19"/>
    <mergeCell ref="F16:H16"/>
    <mergeCell ref="M16:N16"/>
    <mergeCell ref="F13:H13"/>
    <mergeCell ref="M13:N13"/>
    <mergeCell ref="F17:H17"/>
    <mergeCell ref="M17:N17"/>
    <mergeCell ref="F15:H15"/>
    <mergeCell ref="M15:N15"/>
    <mergeCell ref="F20:H20"/>
    <mergeCell ref="M20:N20"/>
    <mergeCell ref="F21:H21"/>
    <mergeCell ref="A1:N1"/>
    <mergeCell ref="B2:C2"/>
    <mergeCell ref="D2:E2"/>
    <mergeCell ref="F2:H2"/>
    <mergeCell ref="M2:N2"/>
    <mergeCell ref="I2:L2"/>
    <mergeCell ref="F3:H3"/>
    <mergeCell ref="M3:N3"/>
    <mergeCell ref="F14:H14"/>
    <mergeCell ref="M14:N14"/>
    <mergeCell ref="F4:H4"/>
    <mergeCell ref="M4:N4"/>
    <mergeCell ref="F5:H5"/>
    <mergeCell ref="M5:N5"/>
    <mergeCell ref="F6:H6"/>
    <mergeCell ref="M6:N6"/>
    <mergeCell ref="F7:H7"/>
    <mergeCell ref="M7:N7"/>
    <mergeCell ref="F8:H8"/>
    <mergeCell ref="M8:N8"/>
    <mergeCell ref="F11:H11"/>
    <mergeCell ref="M11:N11"/>
    <mergeCell ref="F12:H12"/>
    <mergeCell ref="M12:N12"/>
    <mergeCell ref="M21:N21"/>
    <mergeCell ref="F22:H22"/>
    <mergeCell ref="M22:N22"/>
    <mergeCell ref="F23:H23"/>
    <mergeCell ref="M23:N23"/>
    <mergeCell ref="G53:H53"/>
    <mergeCell ref="G54:H54"/>
    <mergeCell ref="G55:H55"/>
    <mergeCell ref="F34:H34"/>
    <mergeCell ref="M34:N34"/>
    <mergeCell ref="B37:H37"/>
    <mergeCell ref="M37:N37"/>
    <mergeCell ref="G41:H41"/>
    <mergeCell ref="G42:H42"/>
    <mergeCell ref="G43:H43"/>
    <mergeCell ref="F24:H24"/>
    <mergeCell ref="M24:N24"/>
    <mergeCell ref="F25:H25"/>
    <mergeCell ref="M25:N25"/>
    <mergeCell ref="M31:N31"/>
    <mergeCell ref="F26:H26"/>
    <mergeCell ref="M26:N26"/>
    <mergeCell ref="F27:H27"/>
    <mergeCell ref="D26:E26"/>
    <mergeCell ref="M27:N27"/>
    <mergeCell ref="F28:H28"/>
    <mergeCell ref="M28:N28"/>
    <mergeCell ref="F36:H36"/>
    <mergeCell ref="M36:N36"/>
    <mergeCell ref="F32:H32"/>
    <mergeCell ref="M32:N32"/>
    <mergeCell ref="F33:H33"/>
    <mergeCell ref="M33:N33"/>
    <mergeCell ref="F35:H35"/>
    <mergeCell ref="M35:N35"/>
    <mergeCell ref="F29:H29"/>
    <mergeCell ref="M29:N29"/>
    <mergeCell ref="F30:H30"/>
    <mergeCell ref="M30:N30"/>
    <mergeCell ref="F31:H31"/>
  </mergeCells>
  <phoneticPr fontId="16" type="noConversion"/>
  <conditionalFormatting sqref="A38:H38">
    <cfRule type="colorScale" priority="1">
      <colorScale>
        <cfvo type="min"/>
        <cfvo type="max"/>
        <color theme="6" tint="0.59999389629810485"/>
        <color theme="6" tint="0.59999389629810485"/>
      </colorScale>
    </cfRule>
  </conditionalFormatting>
  <conditionalFormatting sqref="A1:N1">
    <cfRule type="colorScale" priority="2">
      <colorScale>
        <cfvo type="min"/>
        <cfvo type="max"/>
        <color theme="6" tint="0.59999389629810485"/>
        <color theme="6" tint="0.59999389629810485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Y59"/>
  <sheetViews>
    <sheetView topLeftCell="A45" zoomScaleNormal="100" workbookViewId="0">
      <selection activeCell="F51" sqref="F51"/>
    </sheetView>
  </sheetViews>
  <sheetFormatPr defaultColWidth="9.90625" defaultRowHeight="14" x14ac:dyDescent="0.25"/>
  <cols>
    <col min="1" max="1" width="14.6328125" style="17" customWidth="1"/>
    <col min="2" max="2" width="17.36328125" customWidth="1"/>
    <col min="3" max="5" width="14.6328125" customWidth="1"/>
    <col min="6" max="6" width="47.26953125" customWidth="1"/>
    <col min="7" max="14" width="14.6328125" customWidth="1"/>
  </cols>
  <sheetData>
    <row r="1" spans="1:25" ht="54" hidden="1" customHeight="1" x14ac:dyDescent="0.25">
      <c r="A1" s="121" t="s">
        <v>224</v>
      </c>
      <c r="B1" s="122"/>
      <c r="C1" s="122"/>
      <c r="D1" s="122"/>
      <c r="E1" s="122"/>
      <c r="F1" s="122"/>
      <c r="G1" s="162"/>
      <c r="H1" s="162"/>
      <c r="I1" s="162"/>
      <c r="J1" s="162"/>
      <c r="K1" s="162"/>
      <c r="L1" s="162"/>
      <c r="M1" s="122"/>
      <c r="N1" s="122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 ht="24" hidden="1" customHeight="1" x14ac:dyDescent="0.25">
      <c r="A2" s="18" t="s">
        <v>1</v>
      </c>
      <c r="B2" s="123" t="s">
        <v>2</v>
      </c>
      <c r="C2" s="124"/>
      <c r="D2" s="123" t="s">
        <v>3</v>
      </c>
      <c r="E2" s="124"/>
      <c r="F2" s="18" t="s">
        <v>4</v>
      </c>
      <c r="G2" s="44"/>
      <c r="H2" s="44"/>
      <c r="I2" s="44"/>
      <c r="J2" s="44"/>
      <c r="K2" s="44"/>
      <c r="L2" s="44"/>
      <c r="M2" s="125" t="s">
        <v>5</v>
      </c>
      <c r="N2" s="126"/>
      <c r="P2" s="15"/>
      <c r="Q2" s="15"/>
      <c r="R2" s="15"/>
      <c r="S2" s="15"/>
      <c r="T2" s="15"/>
      <c r="U2" s="15"/>
      <c r="V2" s="15"/>
      <c r="W2" s="15"/>
    </row>
    <row r="3" spans="1:25" ht="24" hidden="1" customHeight="1" x14ac:dyDescent="0.25">
      <c r="A3" s="19">
        <v>1</v>
      </c>
      <c r="B3" s="20" t="s">
        <v>71</v>
      </c>
      <c r="C3" s="20" t="s">
        <v>33</v>
      </c>
      <c r="D3" s="16">
        <v>45313</v>
      </c>
      <c r="E3" s="16">
        <v>45313</v>
      </c>
      <c r="F3" s="27" t="s">
        <v>72</v>
      </c>
      <c r="G3" s="28"/>
      <c r="H3" s="28"/>
      <c r="I3" s="28"/>
      <c r="J3" s="28"/>
      <c r="K3" s="28"/>
      <c r="L3" s="28"/>
      <c r="M3" s="109">
        <v>1</v>
      </c>
      <c r="N3" s="110"/>
      <c r="P3" s="15"/>
      <c r="Q3" s="15"/>
      <c r="R3" s="15"/>
      <c r="S3" s="15"/>
      <c r="T3" s="15"/>
      <c r="U3" s="15"/>
      <c r="V3" s="15"/>
      <c r="W3" s="15"/>
    </row>
    <row r="4" spans="1:25" ht="24" hidden="1" customHeight="1" x14ac:dyDescent="0.25">
      <c r="A4" s="19">
        <v>2</v>
      </c>
      <c r="B4" s="20" t="s">
        <v>71</v>
      </c>
      <c r="C4" s="20" t="s">
        <v>35</v>
      </c>
      <c r="D4" s="16">
        <v>45334</v>
      </c>
      <c r="E4" s="16">
        <v>45335</v>
      </c>
      <c r="F4" s="20" t="s">
        <v>10</v>
      </c>
      <c r="G4" s="40"/>
      <c r="H4" s="40"/>
      <c r="I4" s="40"/>
      <c r="J4" s="40"/>
      <c r="K4" s="40"/>
      <c r="L4" s="40"/>
      <c r="M4" s="109">
        <v>0</v>
      </c>
      <c r="N4" s="110"/>
      <c r="P4" s="15"/>
      <c r="Q4" s="15"/>
      <c r="R4" s="15"/>
      <c r="S4" s="15"/>
      <c r="T4" s="15"/>
      <c r="U4" s="15"/>
      <c r="V4" s="15"/>
      <c r="W4" s="15"/>
    </row>
    <row r="5" spans="1:25" ht="24" hidden="1" customHeight="1" x14ac:dyDescent="0.25">
      <c r="A5" s="19">
        <v>3</v>
      </c>
      <c r="B5" s="20" t="s">
        <v>71</v>
      </c>
      <c r="C5" s="20" t="s">
        <v>36</v>
      </c>
      <c r="D5" s="16">
        <v>45355</v>
      </c>
      <c r="E5" s="16">
        <v>45357</v>
      </c>
      <c r="F5" s="33" t="s">
        <v>73</v>
      </c>
      <c r="G5" s="34"/>
      <c r="H5" s="34"/>
      <c r="I5" s="34"/>
      <c r="J5" s="34"/>
      <c r="K5" s="34"/>
      <c r="L5" s="34"/>
      <c r="M5" s="109"/>
      <c r="N5" s="110"/>
      <c r="P5" s="15"/>
      <c r="Q5" s="15"/>
      <c r="R5" s="15"/>
      <c r="S5" s="15"/>
      <c r="T5" s="15"/>
      <c r="U5" s="15"/>
      <c r="V5" s="15"/>
      <c r="W5" s="15"/>
    </row>
    <row r="6" spans="1:25" ht="24" hidden="1" customHeight="1" x14ac:dyDescent="0.25">
      <c r="A6" s="19">
        <v>4</v>
      </c>
      <c r="B6" s="20" t="s">
        <v>71</v>
      </c>
      <c r="C6" s="20" t="s">
        <v>74</v>
      </c>
      <c r="D6" s="16">
        <v>45376</v>
      </c>
      <c r="E6" s="16">
        <v>45378</v>
      </c>
      <c r="F6" s="27" t="s">
        <v>75</v>
      </c>
      <c r="G6" s="28"/>
      <c r="H6" s="28"/>
      <c r="I6" s="28"/>
      <c r="J6" s="28"/>
      <c r="K6" s="28"/>
      <c r="L6" s="28"/>
      <c r="M6" s="109">
        <v>0</v>
      </c>
      <c r="N6" s="110"/>
      <c r="P6" s="15"/>
      <c r="Q6" s="15"/>
      <c r="R6" s="15"/>
      <c r="S6" s="15"/>
      <c r="T6" s="15"/>
      <c r="U6" s="15"/>
      <c r="V6" s="15"/>
      <c r="W6" s="15"/>
    </row>
    <row r="7" spans="1:25" ht="24" hidden="1" customHeight="1" x14ac:dyDescent="0.25">
      <c r="A7" s="19">
        <v>5</v>
      </c>
      <c r="B7" s="20" t="s">
        <v>71</v>
      </c>
      <c r="C7" s="20" t="s">
        <v>76</v>
      </c>
      <c r="D7" s="16">
        <v>45397</v>
      </c>
      <c r="E7" s="16">
        <v>45399</v>
      </c>
      <c r="F7" s="27" t="s">
        <v>77</v>
      </c>
      <c r="G7" s="28"/>
      <c r="H7" s="28"/>
      <c r="I7" s="28"/>
      <c r="J7" s="28"/>
      <c r="K7" s="28"/>
      <c r="L7" s="28"/>
      <c r="M7" s="109">
        <v>0</v>
      </c>
      <c r="N7" s="110"/>
      <c r="P7" s="15"/>
      <c r="Q7" s="15"/>
      <c r="R7" s="15"/>
      <c r="S7" s="15"/>
      <c r="T7" s="15"/>
      <c r="U7" s="15"/>
      <c r="V7" s="15"/>
      <c r="W7" s="15"/>
    </row>
    <row r="8" spans="1:25" ht="24" hidden="1" customHeight="1" x14ac:dyDescent="0.25">
      <c r="A8" s="19">
        <v>6</v>
      </c>
      <c r="B8" s="20" t="s">
        <v>71</v>
      </c>
      <c r="C8" s="20" t="s">
        <v>78</v>
      </c>
      <c r="D8" s="16">
        <v>45418</v>
      </c>
      <c r="E8" s="16">
        <v>45420</v>
      </c>
      <c r="F8" s="27" t="s">
        <v>75</v>
      </c>
      <c r="G8" s="28"/>
      <c r="H8" s="28"/>
      <c r="I8" s="28"/>
      <c r="J8" s="28"/>
      <c r="K8" s="28"/>
      <c r="L8" s="28"/>
      <c r="M8" s="109"/>
      <c r="N8" s="110"/>
      <c r="P8" s="15"/>
      <c r="Q8" s="15"/>
      <c r="R8" s="15"/>
      <c r="S8" s="15"/>
      <c r="T8" s="15"/>
      <c r="U8" s="15"/>
      <c r="V8" s="15"/>
      <c r="W8" s="15"/>
    </row>
    <row r="9" spans="1:25" ht="24" hidden="1" customHeight="1" x14ac:dyDescent="0.25">
      <c r="A9" s="19">
        <v>7</v>
      </c>
      <c r="B9" s="20" t="s">
        <v>71</v>
      </c>
      <c r="C9" s="20" t="s">
        <v>79</v>
      </c>
      <c r="D9" s="16">
        <v>45439</v>
      </c>
      <c r="E9" s="16">
        <v>45439</v>
      </c>
      <c r="F9" s="27" t="s">
        <v>14</v>
      </c>
      <c r="G9" s="32"/>
      <c r="H9" s="32"/>
      <c r="I9" s="32"/>
      <c r="J9" s="32"/>
      <c r="K9" s="32"/>
      <c r="L9" s="32"/>
      <c r="M9" s="109">
        <v>0.5</v>
      </c>
      <c r="N9" s="110"/>
      <c r="P9" s="15"/>
      <c r="Q9" s="15"/>
      <c r="R9" s="15"/>
      <c r="S9" s="15"/>
      <c r="T9" s="15"/>
      <c r="U9" s="15"/>
      <c r="V9" s="15"/>
      <c r="W9" s="15"/>
    </row>
    <row r="10" spans="1:25" ht="24" hidden="1" customHeight="1" x14ac:dyDescent="0.25">
      <c r="A10" s="19">
        <v>8</v>
      </c>
      <c r="B10" s="20" t="s">
        <v>71</v>
      </c>
      <c r="C10" s="20" t="s">
        <v>38</v>
      </c>
      <c r="D10" s="16">
        <v>45460</v>
      </c>
      <c r="E10" s="16">
        <v>45461</v>
      </c>
      <c r="F10" s="27" t="s">
        <v>80</v>
      </c>
      <c r="G10" s="28"/>
      <c r="H10" s="28"/>
      <c r="I10" s="28"/>
      <c r="J10" s="28"/>
      <c r="K10" s="28"/>
      <c r="L10" s="28"/>
      <c r="M10" s="109">
        <v>0</v>
      </c>
      <c r="N10" s="110"/>
      <c r="P10" s="15"/>
      <c r="Q10" s="15"/>
      <c r="R10" s="15"/>
      <c r="S10" s="15"/>
      <c r="T10" s="15"/>
      <c r="U10" s="15"/>
      <c r="V10" s="15"/>
      <c r="W10" s="15"/>
    </row>
    <row r="11" spans="1:25" ht="24" hidden="1" customHeight="1" x14ac:dyDescent="0.25">
      <c r="A11" s="19">
        <v>9</v>
      </c>
      <c r="B11" s="22" t="s">
        <v>71</v>
      </c>
      <c r="C11" s="22" t="s">
        <v>39</v>
      </c>
      <c r="D11" s="14">
        <v>45481</v>
      </c>
      <c r="E11" s="14">
        <v>45483</v>
      </c>
      <c r="F11" s="30" t="s">
        <v>81</v>
      </c>
      <c r="G11" s="31"/>
      <c r="H11" s="31"/>
      <c r="I11" s="31"/>
      <c r="J11" s="31"/>
      <c r="K11" s="31"/>
      <c r="L11" s="31"/>
      <c r="M11" s="109">
        <v>0</v>
      </c>
      <c r="N11" s="110"/>
    </row>
    <row r="12" spans="1:25" ht="24" hidden="1" customHeight="1" x14ac:dyDescent="0.25">
      <c r="A12" s="19">
        <v>10</v>
      </c>
      <c r="B12" s="22" t="s">
        <v>82</v>
      </c>
      <c r="C12" s="22" t="s">
        <v>83</v>
      </c>
      <c r="D12" s="14">
        <v>45507</v>
      </c>
      <c r="E12" s="14">
        <v>45510</v>
      </c>
      <c r="F12" s="30" t="s">
        <v>84</v>
      </c>
      <c r="G12" s="31"/>
      <c r="H12" s="31"/>
      <c r="I12" s="31"/>
      <c r="J12" s="31"/>
      <c r="K12" s="31"/>
      <c r="L12" s="31"/>
      <c r="M12" s="109"/>
      <c r="N12" s="110"/>
    </row>
    <row r="13" spans="1:25" ht="24" hidden="1" customHeight="1" x14ac:dyDescent="0.25">
      <c r="A13" s="19">
        <v>11</v>
      </c>
      <c r="B13" s="22" t="s">
        <v>85</v>
      </c>
      <c r="C13" s="22" t="s">
        <v>42</v>
      </c>
      <c r="D13" s="14">
        <v>45523</v>
      </c>
      <c r="E13" s="14">
        <v>45526</v>
      </c>
      <c r="F13" s="30" t="s">
        <v>72</v>
      </c>
      <c r="G13" s="31"/>
      <c r="H13" s="31"/>
      <c r="I13" s="31"/>
      <c r="J13" s="31"/>
      <c r="K13" s="31"/>
      <c r="L13" s="31"/>
      <c r="M13" s="109">
        <v>1</v>
      </c>
      <c r="N13" s="110"/>
    </row>
    <row r="14" spans="1:25" ht="24" hidden="1" customHeight="1" x14ac:dyDescent="0.25">
      <c r="A14" s="19">
        <v>12</v>
      </c>
      <c r="B14" s="22" t="s">
        <v>85</v>
      </c>
      <c r="C14" s="22" t="s">
        <v>43</v>
      </c>
      <c r="D14" s="14">
        <v>45542</v>
      </c>
      <c r="E14" s="14">
        <v>45549</v>
      </c>
      <c r="F14" s="30" t="s">
        <v>10</v>
      </c>
      <c r="G14" s="31"/>
      <c r="H14" s="31"/>
      <c r="I14" s="31"/>
      <c r="J14" s="31"/>
      <c r="K14" s="31"/>
      <c r="L14" s="31"/>
      <c r="M14" s="109"/>
      <c r="N14" s="110"/>
    </row>
    <row r="15" spans="1:25" ht="24" hidden="1" customHeight="1" x14ac:dyDescent="0.25">
      <c r="A15" s="19">
        <v>13</v>
      </c>
      <c r="B15" s="22" t="s">
        <v>85</v>
      </c>
      <c r="C15" s="22" t="s">
        <v>86</v>
      </c>
      <c r="D15" s="14">
        <v>45565</v>
      </c>
      <c r="E15" s="14">
        <v>45573</v>
      </c>
      <c r="F15" s="30" t="s">
        <v>87</v>
      </c>
      <c r="G15" s="31"/>
      <c r="H15" s="31"/>
      <c r="I15" s="31"/>
      <c r="J15" s="31"/>
      <c r="K15" s="31"/>
      <c r="L15" s="31"/>
      <c r="M15" s="109">
        <v>0</v>
      </c>
      <c r="N15" s="110"/>
    </row>
    <row r="16" spans="1:25" ht="24" hidden="1" customHeight="1" x14ac:dyDescent="0.25">
      <c r="A16" s="19">
        <v>14</v>
      </c>
      <c r="B16" s="22" t="s">
        <v>85</v>
      </c>
      <c r="C16" s="22" t="s">
        <v>88</v>
      </c>
      <c r="D16" s="14">
        <v>45584</v>
      </c>
      <c r="E16" s="14">
        <v>45595</v>
      </c>
      <c r="F16" s="30" t="s">
        <v>89</v>
      </c>
      <c r="G16" s="31"/>
      <c r="H16" s="31"/>
      <c r="I16" s="31"/>
      <c r="J16" s="31"/>
      <c r="K16" s="31"/>
      <c r="L16" s="31"/>
      <c r="M16" s="109">
        <v>0</v>
      </c>
      <c r="N16" s="110"/>
    </row>
    <row r="17" spans="1:25" ht="24" hidden="1" customHeight="1" x14ac:dyDescent="0.25">
      <c r="A17" s="19">
        <v>15</v>
      </c>
      <c r="B17" s="157" t="s">
        <v>90</v>
      </c>
      <c r="C17" s="158"/>
      <c r="D17" s="158"/>
      <c r="E17" s="158"/>
      <c r="F17" s="158"/>
      <c r="G17" s="25"/>
      <c r="H17" s="25"/>
      <c r="I17" s="25"/>
      <c r="J17" s="25"/>
      <c r="K17" s="25"/>
      <c r="L17" s="25"/>
      <c r="M17" s="109"/>
      <c r="N17" s="110"/>
      <c r="P17" s="15"/>
      <c r="Q17" s="15"/>
      <c r="R17" s="15"/>
      <c r="S17" s="15"/>
      <c r="T17" s="15"/>
      <c r="U17" s="15"/>
      <c r="V17" s="15"/>
      <c r="W17" s="15"/>
    </row>
    <row r="18" spans="1:25" ht="24" hidden="1" customHeight="1" x14ac:dyDescent="0.25">
      <c r="A18" s="19">
        <v>16</v>
      </c>
      <c r="B18" s="22" t="s">
        <v>85</v>
      </c>
      <c r="C18" s="22" t="s">
        <v>91</v>
      </c>
      <c r="D18" s="14" t="s">
        <v>92</v>
      </c>
      <c r="E18" s="14">
        <v>45623</v>
      </c>
      <c r="F18" s="30" t="s">
        <v>93</v>
      </c>
      <c r="G18" s="31"/>
      <c r="H18" s="31"/>
      <c r="I18" s="31"/>
      <c r="J18" s="31"/>
      <c r="K18" s="31"/>
      <c r="L18" s="31"/>
      <c r="M18" s="109">
        <v>0</v>
      </c>
      <c r="N18" s="110"/>
    </row>
    <row r="19" spans="1:25" ht="24" hidden="1" customHeight="1" x14ac:dyDescent="0.25">
      <c r="A19" s="19">
        <v>17</v>
      </c>
      <c r="B19" s="22" t="s">
        <v>85</v>
      </c>
      <c r="C19" s="22" t="s">
        <v>94</v>
      </c>
      <c r="D19" s="14">
        <v>45633</v>
      </c>
      <c r="E19" s="14">
        <v>45650</v>
      </c>
      <c r="F19" s="30" t="s">
        <v>10</v>
      </c>
      <c r="G19" s="31"/>
      <c r="H19" s="31"/>
      <c r="I19" s="31"/>
      <c r="J19" s="31"/>
      <c r="K19" s="31"/>
      <c r="L19" s="31"/>
      <c r="M19" s="109">
        <v>0</v>
      </c>
      <c r="N19" s="110"/>
    </row>
    <row r="20" spans="1:25" ht="24" hidden="1" customHeight="1" x14ac:dyDescent="0.25">
      <c r="A20" s="19" t="s">
        <v>19</v>
      </c>
      <c r="B20" s="117" t="s">
        <v>192</v>
      </c>
      <c r="C20" s="118"/>
      <c r="D20" s="118"/>
      <c r="E20" s="118"/>
      <c r="F20" s="118"/>
      <c r="G20" s="28"/>
      <c r="H20" s="28"/>
      <c r="I20" s="28"/>
      <c r="J20" s="28"/>
      <c r="K20" s="28"/>
      <c r="L20" s="28"/>
      <c r="M20" s="111">
        <v>0.24</v>
      </c>
      <c r="N20" s="112"/>
    </row>
    <row r="21" spans="1:25" ht="54" hidden="1" customHeight="1" x14ac:dyDescent="0.25">
      <c r="A21" s="121" t="s">
        <v>478</v>
      </c>
      <c r="B21" s="122"/>
      <c r="C21" s="122"/>
      <c r="D21" s="122"/>
      <c r="E21" s="122"/>
      <c r="F21" s="122"/>
      <c r="G21" s="162"/>
      <c r="H21" s="162"/>
      <c r="I21" s="162"/>
      <c r="J21" s="162"/>
      <c r="K21" s="162"/>
      <c r="L21" s="162"/>
      <c r="M21" s="122"/>
      <c r="N21" s="122"/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 spans="1:25" ht="24" hidden="1" customHeight="1" x14ac:dyDescent="0.25">
      <c r="A22" s="18" t="s">
        <v>1</v>
      </c>
      <c r="B22" s="123" t="s">
        <v>2</v>
      </c>
      <c r="C22" s="124"/>
      <c r="D22" s="123" t="s">
        <v>3</v>
      </c>
      <c r="E22" s="124"/>
      <c r="F22" s="18" t="s">
        <v>4</v>
      </c>
      <c r="G22" s="168" t="s">
        <v>302</v>
      </c>
      <c r="H22" s="164"/>
      <c r="I22" s="164"/>
      <c r="J22" s="164"/>
      <c r="K22" s="164"/>
      <c r="L22" s="169"/>
      <c r="M22" s="125" t="s">
        <v>5</v>
      </c>
      <c r="N22" s="126"/>
      <c r="P22" s="15"/>
      <c r="Q22" s="15"/>
      <c r="R22" s="15"/>
      <c r="S22" s="15"/>
      <c r="T22" s="15"/>
      <c r="U22" s="15"/>
      <c r="V22" s="15"/>
      <c r="W22" s="15"/>
    </row>
    <row r="23" spans="1:25" ht="24" hidden="1" customHeight="1" x14ac:dyDescent="0.25">
      <c r="A23" s="19">
        <v>1</v>
      </c>
      <c r="B23" s="22" t="s">
        <v>85</v>
      </c>
      <c r="C23" s="22" t="s">
        <v>139</v>
      </c>
      <c r="D23" s="14">
        <v>45654</v>
      </c>
      <c r="E23" s="16">
        <v>45678</v>
      </c>
      <c r="F23" s="27" t="s">
        <v>262</v>
      </c>
      <c r="G23" s="45"/>
      <c r="H23" s="45"/>
      <c r="I23" s="45"/>
      <c r="J23" s="45"/>
      <c r="K23" s="45"/>
      <c r="L23" s="45"/>
      <c r="M23" s="109">
        <v>0</v>
      </c>
      <c r="N23" s="110"/>
      <c r="P23" s="15"/>
      <c r="Q23" s="15"/>
      <c r="R23" s="15"/>
      <c r="S23" s="15"/>
      <c r="T23" s="15"/>
      <c r="U23" s="15"/>
      <c r="V23" s="15"/>
      <c r="W23" s="15"/>
    </row>
    <row r="24" spans="1:25" ht="24" hidden="1" customHeight="1" x14ac:dyDescent="0.25">
      <c r="A24" s="19">
        <v>2</v>
      </c>
      <c r="B24" s="22" t="s">
        <v>85</v>
      </c>
      <c r="C24" s="22" t="s">
        <v>194</v>
      </c>
      <c r="D24" s="115" t="s">
        <v>137</v>
      </c>
      <c r="E24" s="116"/>
      <c r="F24" s="27"/>
      <c r="G24" s="45"/>
      <c r="H24" s="45"/>
      <c r="I24" s="45"/>
      <c r="J24" s="45"/>
      <c r="K24" s="45"/>
      <c r="L24" s="45"/>
      <c r="M24" s="109"/>
      <c r="N24" s="110"/>
      <c r="P24" s="15"/>
      <c r="Q24" s="15"/>
      <c r="R24" s="15"/>
      <c r="S24" s="15"/>
      <c r="T24" s="15"/>
      <c r="U24" s="15"/>
      <c r="V24" s="15"/>
      <c r="W24" s="15"/>
    </row>
    <row r="25" spans="1:25" ht="24" hidden="1" customHeight="1" x14ac:dyDescent="0.25">
      <c r="A25" s="19">
        <v>3</v>
      </c>
      <c r="B25" s="22" t="s">
        <v>85</v>
      </c>
      <c r="C25" s="22" t="s">
        <v>195</v>
      </c>
      <c r="D25" s="16">
        <v>45696</v>
      </c>
      <c r="E25" s="16">
        <v>45702</v>
      </c>
      <c r="F25" s="27" t="s">
        <v>263</v>
      </c>
      <c r="G25" s="45"/>
      <c r="H25" s="45"/>
      <c r="I25" s="45"/>
      <c r="J25" s="45"/>
      <c r="K25" s="45"/>
      <c r="L25" s="45"/>
      <c r="M25" s="109">
        <v>0</v>
      </c>
      <c r="N25" s="110"/>
      <c r="P25" s="15"/>
      <c r="Q25" s="15"/>
      <c r="R25" s="15"/>
      <c r="S25" s="15"/>
      <c r="T25" s="15"/>
      <c r="U25" s="15"/>
      <c r="V25" s="15"/>
      <c r="W25" s="15"/>
    </row>
    <row r="26" spans="1:25" ht="24" hidden="1" customHeight="1" x14ac:dyDescent="0.25">
      <c r="A26" s="19">
        <v>4</v>
      </c>
      <c r="B26" s="113" t="s">
        <v>225</v>
      </c>
      <c r="C26" s="114"/>
      <c r="D26" s="114"/>
      <c r="E26" s="114"/>
      <c r="F26" s="114"/>
      <c r="G26" s="45"/>
      <c r="H26" s="45"/>
      <c r="I26" s="45"/>
      <c r="J26" s="45"/>
      <c r="K26" s="45"/>
      <c r="L26" s="45"/>
      <c r="M26" s="109"/>
      <c r="N26" s="110"/>
    </row>
    <row r="27" spans="1:25" ht="24" hidden="1" customHeight="1" x14ac:dyDescent="0.25">
      <c r="A27" s="19">
        <v>5</v>
      </c>
      <c r="B27" s="22" t="s">
        <v>85</v>
      </c>
      <c r="C27" s="22" t="s">
        <v>196</v>
      </c>
      <c r="D27" s="16">
        <v>45724</v>
      </c>
      <c r="E27" s="16">
        <v>45724</v>
      </c>
      <c r="F27" s="35" t="s">
        <v>247</v>
      </c>
      <c r="G27" s="45"/>
      <c r="H27" s="45"/>
      <c r="I27" s="45"/>
      <c r="J27" s="45"/>
      <c r="K27" s="45"/>
      <c r="L27" s="45"/>
      <c r="M27" s="109"/>
      <c r="N27" s="110"/>
      <c r="P27" s="15"/>
      <c r="Q27" s="15"/>
      <c r="R27" s="15"/>
      <c r="S27" s="15"/>
      <c r="T27" s="15"/>
      <c r="U27" s="15"/>
      <c r="V27" s="15"/>
      <c r="W27" s="15"/>
    </row>
    <row r="28" spans="1:25" ht="24" hidden="1" customHeight="1" x14ac:dyDescent="0.25">
      <c r="A28" s="19">
        <v>6</v>
      </c>
      <c r="B28" s="22" t="s">
        <v>85</v>
      </c>
      <c r="C28" s="22" t="s">
        <v>197</v>
      </c>
      <c r="D28" s="16">
        <v>45745</v>
      </c>
      <c r="E28" s="16">
        <v>45749</v>
      </c>
      <c r="F28" s="27" t="s">
        <v>264</v>
      </c>
      <c r="G28" s="45"/>
      <c r="H28" s="45"/>
      <c r="I28" s="45"/>
      <c r="J28" s="45"/>
      <c r="K28" s="45"/>
      <c r="L28" s="45"/>
      <c r="M28" s="109">
        <v>0.5</v>
      </c>
      <c r="N28" s="110"/>
      <c r="P28" s="15"/>
      <c r="Q28" s="15"/>
      <c r="R28" s="15"/>
      <c r="S28" s="15"/>
      <c r="T28" s="15"/>
      <c r="U28" s="15"/>
      <c r="V28" s="15"/>
      <c r="W28" s="15"/>
    </row>
    <row r="29" spans="1:25" ht="24" hidden="1" customHeight="1" x14ac:dyDescent="0.25">
      <c r="A29" s="19">
        <v>7</v>
      </c>
      <c r="B29" s="113" t="s">
        <v>90</v>
      </c>
      <c r="C29" s="114"/>
      <c r="D29" s="114"/>
      <c r="E29" s="114"/>
      <c r="F29" s="114"/>
      <c r="G29" s="45"/>
      <c r="H29" s="45"/>
      <c r="I29" s="45"/>
      <c r="J29" s="45"/>
      <c r="K29" s="45"/>
      <c r="L29" s="45"/>
      <c r="M29" s="109"/>
      <c r="N29" s="110"/>
    </row>
    <row r="30" spans="1:25" ht="24" hidden="1" customHeight="1" x14ac:dyDescent="0.25">
      <c r="A30" s="19">
        <v>8</v>
      </c>
      <c r="B30" s="22" t="s">
        <v>85</v>
      </c>
      <c r="C30" s="22" t="s">
        <v>198</v>
      </c>
      <c r="D30" s="16">
        <v>45775</v>
      </c>
      <c r="E30" s="16">
        <v>45776</v>
      </c>
      <c r="F30" s="27" t="s">
        <v>277</v>
      </c>
      <c r="G30" s="45"/>
      <c r="H30" s="45"/>
      <c r="I30" s="45"/>
      <c r="J30" s="45"/>
      <c r="K30" s="45"/>
      <c r="L30" s="45"/>
      <c r="M30" s="109">
        <v>0</v>
      </c>
      <c r="N30" s="110"/>
      <c r="P30" s="15"/>
      <c r="Q30" s="15"/>
      <c r="R30" s="15"/>
      <c r="S30" s="15"/>
      <c r="T30" s="15"/>
      <c r="U30" s="15"/>
      <c r="V30" s="15"/>
      <c r="W30" s="15"/>
    </row>
    <row r="31" spans="1:25" ht="24" hidden="1" customHeight="1" x14ac:dyDescent="0.25">
      <c r="A31" s="19">
        <v>9</v>
      </c>
      <c r="B31" s="22" t="s">
        <v>85</v>
      </c>
      <c r="C31" s="22" t="s">
        <v>199</v>
      </c>
      <c r="D31" s="16">
        <v>45794</v>
      </c>
      <c r="E31" s="16">
        <v>45795</v>
      </c>
      <c r="F31" s="27" t="s">
        <v>279</v>
      </c>
      <c r="G31" s="45"/>
      <c r="H31" s="45"/>
      <c r="I31" s="45"/>
      <c r="J31" s="45"/>
      <c r="K31" s="45"/>
      <c r="L31" s="45"/>
      <c r="M31" s="109">
        <v>0</v>
      </c>
      <c r="N31" s="110"/>
      <c r="P31" s="15"/>
      <c r="Q31" s="15"/>
      <c r="R31" s="15"/>
      <c r="S31" s="15"/>
      <c r="T31" s="15"/>
      <c r="U31" s="15"/>
      <c r="V31" s="15"/>
      <c r="W31" s="15"/>
    </row>
    <row r="32" spans="1:25" ht="24" hidden="1" customHeight="1" x14ac:dyDescent="0.25">
      <c r="A32" s="19">
        <v>10</v>
      </c>
      <c r="B32" s="22" t="s">
        <v>85</v>
      </c>
      <c r="C32" s="22" t="s">
        <v>200</v>
      </c>
      <c r="D32" s="16">
        <v>45815</v>
      </c>
      <c r="E32" s="16">
        <v>45822</v>
      </c>
      <c r="F32" s="27" t="s">
        <v>287</v>
      </c>
      <c r="G32" s="45"/>
      <c r="H32" s="45"/>
      <c r="I32" s="45"/>
      <c r="J32" s="45"/>
      <c r="K32" s="45"/>
      <c r="L32" s="45"/>
      <c r="M32" s="109"/>
      <c r="N32" s="110"/>
      <c r="P32" s="15"/>
      <c r="Q32" s="15"/>
      <c r="R32" s="15"/>
      <c r="S32" s="15"/>
      <c r="T32" s="15"/>
      <c r="U32" s="15"/>
      <c r="V32" s="15"/>
      <c r="W32" s="15"/>
    </row>
    <row r="33" spans="1:23" ht="24" hidden="1" customHeight="1" x14ac:dyDescent="0.25">
      <c r="A33" s="19">
        <v>11</v>
      </c>
      <c r="B33" s="22" t="s">
        <v>85</v>
      </c>
      <c r="C33" s="22" t="s">
        <v>201</v>
      </c>
      <c r="D33" s="16">
        <v>45838</v>
      </c>
      <c r="E33" s="16">
        <v>45844</v>
      </c>
      <c r="F33" s="27" t="s">
        <v>690</v>
      </c>
      <c r="G33" s="45"/>
      <c r="H33" s="45"/>
      <c r="I33" s="45"/>
      <c r="J33" s="45"/>
      <c r="K33" s="45"/>
      <c r="L33" s="45"/>
      <c r="M33" s="109">
        <v>0</v>
      </c>
      <c r="N33" s="110"/>
      <c r="P33" s="15"/>
      <c r="Q33" s="15"/>
      <c r="R33" s="15"/>
      <c r="S33" s="15"/>
      <c r="T33" s="15"/>
      <c r="U33" s="15"/>
      <c r="V33" s="15"/>
      <c r="W33" s="15"/>
    </row>
    <row r="34" spans="1:23" ht="24" hidden="1" customHeight="1" x14ac:dyDescent="0.25">
      <c r="A34" s="19">
        <v>12</v>
      </c>
      <c r="B34" s="113" t="s">
        <v>225</v>
      </c>
      <c r="C34" s="114"/>
      <c r="D34" s="114"/>
      <c r="E34" s="114"/>
      <c r="F34" s="114"/>
      <c r="G34" s="25"/>
      <c r="H34" s="25"/>
      <c r="I34" s="25"/>
      <c r="J34" s="25"/>
      <c r="K34" s="109"/>
      <c r="L34" s="110"/>
      <c r="M34" s="109"/>
      <c r="N34" s="110"/>
    </row>
    <row r="35" spans="1:23" ht="24" hidden="1" customHeight="1" x14ac:dyDescent="0.25">
      <c r="A35" s="19">
        <v>13</v>
      </c>
      <c r="B35" s="22" t="s">
        <v>85</v>
      </c>
      <c r="C35" s="22" t="s">
        <v>202</v>
      </c>
      <c r="D35" s="14">
        <v>45866</v>
      </c>
      <c r="E35" s="14">
        <v>45867</v>
      </c>
      <c r="F35" s="27" t="s">
        <v>691</v>
      </c>
      <c r="G35" s="45"/>
      <c r="H35" s="45"/>
      <c r="I35" s="45"/>
      <c r="J35" s="45"/>
      <c r="K35" s="45"/>
      <c r="L35" s="45"/>
      <c r="M35" s="109">
        <v>0</v>
      </c>
      <c r="N35" s="110"/>
      <c r="P35" s="15"/>
      <c r="Q35" s="15"/>
      <c r="R35" s="15"/>
      <c r="S35" s="15"/>
      <c r="T35" s="15"/>
      <c r="U35" s="15"/>
      <c r="V35" s="15"/>
      <c r="W35" s="15"/>
    </row>
    <row r="36" spans="1:23" ht="24" hidden="1" customHeight="1" x14ac:dyDescent="0.25">
      <c r="A36" s="19">
        <v>14</v>
      </c>
      <c r="B36" s="20" t="s">
        <v>85</v>
      </c>
      <c r="C36" s="20" t="s">
        <v>203</v>
      </c>
      <c r="D36" s="16">
        <v>45885</v>
      </c>
      <c r="E36" s="16">
        <v>45890</v>
      </c>
      <c r="F36" s="27" t="s">
        <v>692</v>
      </c>
      <c r="G36" s="45"/>
      <c r="H36" s="45"/>
      <c r="I36" s="45"/>
      <c r="J36" s="45"/>
      <c r="K36" s="45"/>
      <c r="L36" s="45"/>
      <c r="M36" s="109">
        <v>0</v>
      </c>
      <c r="N36" s="110"/>
      <c r="P36" s="15"/>
      <c r="Q36" s="15"/>
      <c r="R36" s="15"/>
      <c r="S36" s="15"/>
      <c r="T36" s="15"/>
      <c r="U36" s="15"/>
      <c r="V36" s="15"/>
      <c r="W36" s="15"/>
    </row>
    <row r="37" spans="1:23" ht="24" hidden="1" customHeight="1" x14ac:dyDescent="0.25">
      <c r="A37" s="19">
        <v>15</v>
      </c>
      <c r="B37" s="20" t="s">
        <v>85</v>
      </c>
      <c r="C37" s="20" t="s">
        <v>216</v>
      </c>
      <c r="D37" s="16">
        <v>45908</v>
      </c>
      <c r="E37" s="16">
        <v>45916</v>
      </c>
      <c r="F37" s="27" t="s">
        <v>693</v>
      </c>
      <c r="G37" s="45"/>
      <c r="H37" s="45"/>
      <c r="I37" s="45"/>
      <c r="J37" s="45"/>
      <c r="K37" s="45"/>
      <c r="L37" s="45"/>
      <c r="M37" s="109"/>
      <c r="N37" s="110"/>
    </row>
    <row r="38" spans="1:23" ht="24" hidden="1" customHeight="1" x14ac:dyDescent="0.25">
      <c r="A38" s="19">
        <v>16</v>
      </c>
      <c r="B38" s="20" t="s">
        <v>71</v>
      </c>
      <c r="C38" s="20" t="s">
        <v>328</v>
      </c>
      <c r="D38" s="16">
        <v>45929</v>
      </c>
      <c r="E38" s="16">
        <v>45932</v>
      </c>
      <c r="F38" s="35" t="s">
        <v>496</v>
      </c>
      <c r="G38" s="45"/>
      <c r="H38" s="45"/>
      <c r="I38" s="45"/>
      <c r="J38" s="45"/>
      <c r="K38" s="45"/>
      <c r="L38" s="45"/>
      <c r="M38" s="109">
        <f>1/2</f>
        <v>0.5</v>
      </c>
      <c r="N38" s="110"/>
    </row>
    <row r="39" spans="1:23" hidden="1" x14ac:dyDescent="0.25">
      <c r="A39" s="19">
        <v>17</v>
      </c>
      <c r="B39" s="113" t="s">
        <v>225</v>
      </c>
      <c r="C39" s="114"/>
      <c r="D39" s="114"/>
      <c r="E39" s="114"/>
      <c r="F39" s="114"/>
      <c r="G39" s="25"/>
      <c r="H39" s="25"/>
      <c r="I39" s="25"/>
      <c r="J39" s="25"/>
      <c r="K39" s="109"/>
      <c r="L39" s="110"/>
      <c r="M39" s="109"/>
      <c r="N39" s="110"/>
    </row>
    <row r="40" spans="1:23" hidden="1" x14ac:dyDescent="0.25">
      <c r="A40" s="19">
        <v>18</v>
      </c>
      <c r="B40" s="20" t="s">
        <v>71</v>
      </c>
      <c r="C40" s="20" t="s">
        <v>331</v>
      </c>
      <c r="D40" s="16">
        <v>45950</v>
      </c>
      <c r="E40" s="16">
        <v>45959</v>
      </c>
      <c r="F40" s="27" t="s">
        <v>691</v>
      </c>
      <c r="G40" s="45"/>
      <c r="H40" s="45"/>
      <c r="I40" s="45"/>
      <c r="J40" s="45"/>
      <c r="K40" s="45"/>
      <c r="L40" s="45"/>
      <c r="M40" s="109">
        <v>0</v>
      </c>
      <c r="N40" s="110"/>
    </row>
    <row r="41" spans="1:23" hidden="1" x14ac:dyDescent="0.25">
      <c r="A41" s="19">
        <v>19</v>
      </c>
      <c r="B41" s="20" t="s">
        <v>82</v>
      </c>
      <c r="C41" s="20" t="s">
        <v>323</v>
      </c>
      <c r="D41" s="16">
        <v>45978</v>
      </c>
      <c r="E41" s="16">
        <v>45979</v>
      </c>
      <c r="F41" s="35" t="s">
        <v>496</v>
      </c>
      <c r="G41" s="45"/>
      <c r="H41" s="45"/>
      <c r="I41" s="45"/>
      <c r="J41" s="45"/>
      <c r="K41" s="45"/>
      <c r="L41" s="45"/>
      <c r="M41" s="109">
        <f>1/1</f>
        <v>1</v>
      </c>
      <c r="N41" s="110"/>
    </row>
    <row r="42" spans="1:23" hidden="1" x14ac:dyDescent="0.25">
      <c r="A42" s="19">
        <v>20</v>
      </c>
      <c r="B42" s="20" t="s">
        <v>82</v>
      </c>
      <c r="C42" s="20" t="s">
        <v>324</v>
      </c>
      <c r="D42" s="16">
        <v>45997</v>
      </c>
      <c r="E42" s="16">
        <v>46002</v>
      </c>
      <c r="F42" s="27" t="s">
        <v>694</v>
      </c>
      <c r="G42" s="45"/>
      <c r="H42" s="45"/>
      <c r="I42" s="45"/>
      <c r="J42" s="45"/>
      <c r="K42" s="45"/>
      <c r="L42" s="45"/>
      <c r="M42" s="109"/>
      <c r="N42" s="110"/>
    </row>
    <row r="43" spans="1:23" hidden="1" x14ac:dyDescent="0.25">
      <c r="A43" s="19">
        <v>21</v>
      </c>
      <c r="B43" s="20" t="s">
        <v>448</v>
      </c>
      <c r="C43" s="20" t="s">
        <v>426</v>
      </c>
      <c r="D43" s="16">
        <v>46018</v>
      </c>
      <c r="E43" s="16">
        <v>46020</v>
      </c>
      <c r="F43" s="35" t="s">
        <v>496</v>
      </c>
      <c r="G43" s="45"/>
      <c r="H43" s="45"/>
      <c r="I43" s="45"/>
      <c r="J43" s="45"/>
      <c r="K43" s="45"/>
      <c r="L43" s="45"/>
      <c r="M43" s="109">
        <f>1/2</f>
        <v>0.5</v>
      </c>
      <c r="N43" s="110"/>
    </row>
    <row r="44" spans="1:23" hidden="1" x14ac:dyDescent="0.25">
      <c r="A44" s="19" t="s">
        <v>19</v>
      </c>
      <c r="B44" s="165" t="s">
        <v>658</v>
      </c>
      <c r="C44" s="166"/>
      <c r="D44" s="166"/>
      <c r="E44" s="166"/>
      <c r="F44" s="166"/>
      <c r="G44" s="166"/>
      <c r="H44" s="166"/>
      <c r="I44" s="166"/>
      <c r="J44" s="166"/>
      <c r="K44" s="166"/>
      <c r="L44" s="167"/>
      <c r="M44" s="111">
        <f>4/16</f>
        <v>0.25</v>
      </c>
      <c r="N44" s="112"/>
    </row>
    <row r="45" spans="1:23" s="2" customFormat="1" ht="35.5" x14ac:dyDescent="0.25">
      <c r="A45" s="129" t="s">
        <v>996</v>
      </c>
      <c r="B45" s="130"/>
      <c r="C45" s="130"/>
      <c r="D45" s="130"/>
      <c r="E45" s="130"/>
      <c r="F45" s="130"/>
      <c r="G45" s="130"/>
      <c r="H45" s="130"/>
      <c r="J45" s="11"/>
      <c r="K45" s="11"/>
      <c r="L45" s="11"/>
      <c r="M45" s="11"/>
      <c r="N45" s="11"/>
      <c r="O45" s="11"/>
      <c r="P45" s="11"/>
      <c r="Q45" s="11"/>
      <c r="R45" s="11"/>
      <c r="S45" s="11"/>
    </row>
    <row r="46" spans="1:23" s="2" customFormat="1" ht="35.5" x14ac:dyDescent="0.25">
      <c r="A46" s="3" t="s">
        <v>1</v>
      </c>
      <c r="B46" s="131" t="s">
        <v>2</v>
      </c>
      <c r="C46" s="132"/>
      <c r="D46" s="131" t="s">
        <v>3</v>
      </c>
      <c r="E46" s="132"/>
      <c r="F46" s="3" t="s">
        <v>4</v>
      </c>
      <c r="G46" s="133" t="s">
        <v>5</v>
      </c>
      <c r="H46" s="134"/>
      <c r="J46" s="11"/>
      <c r="K46" s="11"/>
      <c r="L46" s="11"/>
      <c r="M46" s="11"/>
      <c r="N46" s="11"/>
      <c r="O46" s="11"/>
      <c r="P46" s="11"/>
      <c r="Q46" s="11"/>
    </row>
    <row r="47" spans="1:23" s="2" customFormat="1" ht="35.5" x14ac:dyDescent="0.25">
      <c r="A47" s="4">
        <v>1</v>
      </c>
      <c r="B47" s="6" t="s">
        <v>85</v>
      </c>
      <c r="C47" s="6" t="s">
        <v>1002</v>
      </c>
      <c r="D47" s="9">
        <v>46039</v>
      </c>
      <c r="E47" s="9">
        <v>46046</v>
      </c>
      <c r="F47" s="8" t="s">
        <v>1133</v>
      </c>
      <c r="G47" s="119"/>
      <c r="H47" s="120"/>
      <c r="J47" s="11"/>
      <c r="K47" s="11"/>
      <c r="L47" s="11"/>
      <c r="M47" s="11"/>
      <c r="N47" s="11"/>
      <c r="O47" s="11"/>
      <c r="P47" s="11"/>
      <c r="Q47" s="11"/>
    </row>
    <row r="48" spans="1:23" s="2" customFormat="1" ht="35.5" x14ac:dyDescent="0.25">
      <c r="A48" s="4"/>
      <c r="B48" s="138" t="s">
        <v>225</v>
      </c>
      <c r="C48" s="139"/>
      <c r="D48" s="139"/>
      <c r="E48" s="139"/>
      <c r="F48" s="140"/>
      <c r="G48" s="119"/>
      <c r="H48" s="120"/>
      <c r="J48" s="11"/>
      <c r="K48" s="11"/>
      <c r="L48" s="11"/>
      <c r="M48" s="11"/>
      <c r="N48" s="11"/>
      <c r="O48" s="11"/>
      <c r="P48" s="11"/>
      <c r="Q48" s="11"/>
    </row>
    <row r="49" spans="1:17" s="2" customFormat="1" ht="35.5" x14ac:dyDescent="0.25">
      <c r="A49" s="4">
        <v>2</v>
      </c>
      <c r="B49" s="6" t="s">
        <v>85</v>
      </c>
      <c r="C49" s="6" t="s">
        <v>1049</v>
      </c>
      <c r="D49" s="9">
        <v>46069</v>
      </c>
      <c r="E49" s="9">
        <v>46071</v>
      </c>
      <c r="F49" s="36" t="s">
        <v>247</v>
      </c>
      <c r="G49" s="119"/>
      <c r="H49" s="120"/>
      <c r="J49" s="11"/>
      <c r="K49" s="11"/>
      <c r="L49" s="11"/>
      <c r="M49" s="11"/>
      <c r="N49" s="11"/>
      <c r="O49" s="11"/>
      <c r="P49" s="11"/>
      <c r="Q49" s="11"/>
    </row>
    <row r="50" spans="1:17" s="2" customFormat="1" ht="35.5" x14ac:dyDescent="0.25">
      <c r="A50" s="4">
        <v>3</v>
      </c>
      <c r="B50" s="6" t="s">
        <v>85</v>
      </c>
      <c r="C50" s="6" t="s">
        <v>1030</v>
      </c>
      <c r="D50" s="9">
        <v>46090</v>
      </c>
      <c r="E50" s="9">
        <v>46094</v>
      </c>
      <c r="F50" s="8" t="s">
        <v>1134</v>
      </c>
      <c r="G50" s="119"/>
      <c r="H50" s="120"/>
      <c r="J50" s="11"/>
      <c r="K50" s="11"/>
      <c r="L50" s="11"/>
      <c r="M50" s="11"/>
      <c r="N50" s="11"/>
      <c r="O50" s="11"/>
      <c r="P50" s="11"/>
      <c r="Q50" s="11"/>
    </row>
    <row r="51" spans="1:17" s="2" customFormat="1" ht="35.5" x14ac:dyDescent="0.25">
      <c r="A51" s="4">
        <v>4</v>
      </c>
      <c r="B51" s="6" t="s">
        <v>85</v>
      </c>
      <c r="C51" s="6" t="s">
        <v>1004</v>
      </c>
      <c r="D51" s="9">
        <v>46111</v>
      </c>
      <c r="E51" s="9">
        <v>46113</v>
      </c>
      <c r="F51" s="36" t="s">
        <v>247</v>
      </c>
      <c r="G51" s="119"/>
      <c r="H51" s="120"/>
      <c r="J51" s="11"/>
      <c r="K51" s="11"/>
      <c r="L51" s="11"/>
      <c r="M51" s="11"/>
      <c r="N51" s="11"/>
      <c r="O51" s="11"/>
      <c r="P51" s="11"/>
      <c r="Q51" s="11"/>
    </row>
    <row r="52" spans="1:17" s="2" customFormat="1" ht="35.5" x14ac:dyDescent="0.25">
      <c r="A52" s="4">
        <v>5</v>
      </c>
      <c r="B52" s="6" t="s">
        <v>85</v>
      </c>
      <c r="C52" s="6" t="s">
        <v>1009</v>
      </c>
      <c r="D52" s="9">
        <v>46132</v>
      </c>
      <c r="E52" s="9">
        <v>46136</v>
      </c>
      <c r="F52" s="8" t="s">
        <v>691</v>
      </c>
      <c r="G52" s="119"/>
      <c r="H52" s="120"/>
      <c r="J52" s="11"/>
      <c r="K52" s="11"/>
      <c r="L52" s="11"/>
      <c r="M52" s="11"/>
      <c r="N52" s="11"/>
      <c r="O52" s="11"/>
      <c r="P52" s="11"/>
      <c r="Q52" s="11"/>
    </row>
    <row r="53" spans="1:17" s="2" customFormat="1" ht="35.5" x14ac:dyDescent="0.25">
      <c r="A53" s="4"/>
      <c r="B53" s="138" t="s">
        <v>225</v>
      </c>
      <c r="C53" s="139"/>
      <c r="D53" s="139"/>
      <c r="E53" s="139"/>
      <c r="F53" s="140"/>
      <c r="G53" s="119"/>
      <c r="H53" s="120"/>
      <c r="J53" s="11"/>
      <c r="K53" s="11"/>
      <c r="L53" s="11"/>
      <c r="M53" s="11"/>
      <c r="N53" s="11"/>
      <c r="O53" s="11"/>
      <c r="P53" s="11"/>
      <c r="Q53" s="11"/>
    </row>
    <row r="54" spans="1:17" s="2" customFormat="1" ht="35.5" x14ac:dyDescent="0.25">
      <c r="A54" s="4">
        <v>6</v>
      </c>
      <c r="B54" s="6" t="s">
        <v>85</v>
      </c>
      <c r="C54" s="6" t="s">
        <v>1011</v>
      </c>
      <c r="D54" s="9">
        <v>46160</v>
      </c>
      <c r="E54" s="9">
        <v>46161</v>
      </c>
      <c r="F54" s="36" t="s">
        <v>247</v>
      </c>
      <c r="G54" s="119"/>
      <c r="H54" s="120"/>
      <c r="J54" s="11"/>
      <c r="K54" s="11"/>
      <c r="L54" s="11"/>
      <c r="M54" s="11"/>
      <c r="N54" s="11"/>
      <c r="O54" s="11"/>
      <c r="P54" s="11"/>
      <c r="Q54" s="11"/>
    </row>
    <row r="55" spans="1:17" s="2" customFormat="1" ht="35.5" x14ac:dyDescent="0.25">
      <c r="A55" s="4">
        <v>7</v>
      </c>
      <c r="B55" s="6" t="s">
        <v>85</v>
      </c>
      <c r="C55" s="6" t="s">
        <v>1031</v>
      </c>
      <c r="D55" s="9">
        <v>46181</v>
      </c>
      <c r="E55" s="9">
        <v>46183</v>
      </c>
      <c r="F55" s="8" t="s">
        <v>1135</v>
      </c>
      <c r="G55" s="119"/>
      <c r="H55" s="120"/>
      <c r="J55" s="11"/>
      <c r="K55" s="11"/>
      <c r="L55" s="11"/>
      <c r="M55" s="11"/>
      <c r="N55" s="11"/>
      <c r="O55" s="11"/>
      <c r="P55" s="11"/>
      <c r="Q55" s="11"/>
    </row>
    <row r="56" spans="1:17" s="2" customFormat="1" ht="35.5" x14ac:dyDescent="0.25">
      <c r="A56" s="4">
        <v>8</v>
      </c>
      <c r="B56" s="6" t="s">
        <v>85</v>
      </c>
      <c r="C56" s="6" t="s">
        <v>1032</v>
      </c>
      <c r="D56" s="9">
        <v>46202</v>
      </c>
      <c r="E56" s="101">
        <v>46204</v>
      </c>
      <c r="F56" s="36"/>
      <c r="G56" s="119"/>
      <c r="H56" s="120"/>
      <c r="J56" s="11"/>
      <c r="K56" s="11"/>
      <c r="L56" s="11"/>
      <c r="M56" s="11"/>
      <c r="N56" s="11"/>
      <c r="O56" s="11"/>
      <c r="P56" s="11"/>
      <c r="Q56" s="11"/>
    </row>
    <row r="57" spans="1:17" s="2" customFormat="1" ht="24.65" customHeight="1" x14ac:dyDescent="0.25">
      <c r="A57" s="10" t="s">
        <v>240</v>
      </c>
      <c r="B57" s="170" t="s">
        <v>1091</v>
      </c>
      <c r="C57" s="170"/>
      <c r="D57" s="170"/>
      <c r="E57" s="170"/>
      <c r="F57" s="170"/>
      <c r="G57" s="153">
        <f>3/7</f>
        <v>0.42857142857142855</v>
      </c>
      <c r="H57" s="154"/>
    </row>
    <row r="59" spans="1:17" x14ac:dyDescent="0.25">
      <c r="B59" s="104" t="s">
        <v>1103</v>
      </c>
    </row>
  </sheetData>
  <mergeCells count="77">
    <mergeCell ref="G53:H53"/>
    <mergeCell ref="B57:F57"/>
    <mergeCell ref="G57:H57"/>
    <mergeCell ref="G54:H54"/>
    <mergeCell ref="G55:H55"/>
    <mergeCell ref="G56:H56"/>
    <mergeCell ref="M6:N6"/>
    <mergeCell ref="M7:N7"/>
    <mergeCell ref="M8:N8"/>
    <mergeCell ref="M35:N35"/>
    <mergeCell ref="M36:N36"/>
    <mergeCell ref="M12:N12"/>
    <mergeCell ref="M13:N13"/>
    <mergeCell ref="M14:N14"/>
    <mergeCell ref="M9:N9"/>
    <mergeCell ref="M10:N10"/>
    <mergeCell ref="M11:N11"/>
    <mergeCell ref="M18:N18"/>
    <mergeCell ref="M15:N15"/>
    <mergeCell ref="M16:N16"/>
    <mergeCell ref="M23:N23"/>
    <mergeCell ref="M24:N24"/>
    <mergeCell ref="M4:N4"/>
    <mergeCell ref="M5:N5"/>
    <mergeCell ref="A1:N1"/>
    <mergeCell ref="B2:C2"/>
    <mergeCell ref="D2:E2"/>
    <mergeCell ref="M2:N2"/>
    <mergeCell ref="M3:N3"/>
    <mergeCell ref="B17:F17"/>
    <mergeCell ref="M17:N17"/>
    <mergeCell ref="A21:N21"/>
    <mergeCell ref="B22:C22"/>
    <mergeCell ref="D22:E22"/>
    <mergeCell ref="M22:N22"/>
    <mergeCell ref="G22:L22"/>
    <mergeCell ref="M19:N19"/>
    <mergeCell ref="M40:N40"/>
    <mergeCell ref="M41:N41"/>
    <mergeCell ref="M25:N25"/>
    <mergeCell ref="B20:F20"/>
    <mergeCell ref="M20:N20"/>
    <mergeCell ref="D24:E24"/>
    <mergeCell ref="M32:N32"/>
    <mergeCell ref="M33:N33"/>
    <mergeCell ref="M27:N27"/>
    <mergeCell ref="M28:N28"/>
    <mergeCell ref="M30:N30"/>
    <mergeCell ref="B26:F26"/>
    <mergeCell ref="M26:N26"/>
    <mergeCell ref="B29:F29"/>
    <mergeCell ref="M29:N29"/>
    <mergeCell ref="M31:N31"/>
    <mergeCell ref="B34:F34"/>
    <mergeCell ref="K34:L34"/>
    <mergeCell ref="B39:F39"/>
    <mergeCell ref="K39:L39"/>
    <mergeCell ref="M34:N34"/>
    <mergeCell ref="M39:N39"/>
    <mergeCell ref="M37:N37"/>
    <mergeCell ref="M38:N38"/>
    <mergeCell ref="B48:F48"/>
    <mergeCell ref="G48:H48"/>
    <mergeCell ref="B53:F53"/>
    <mergeCell ref="M42:N42"/>
    <mergeCell ref="M43:N43"/>
    <mergeCell ref="M44:N44"/>
    <mergeCell ref="B44:L44"/>
    <mergeCell ref="A45:H45"/>
    <mergeCell ref="B46:C46"/>
    <mergeCell ref="D46:E46"/>
    <mergeCell ref="G46:H46"/>
    <mergeCell ref="G47:H47"/>
    <mergeCell ref="G49:H49"/>
    <mergeCell ref="G50:H50"/>
    <mergeCell ref="G51:H51"/>
    <mergeCell ref="G52:H52"/>
  </mergeCells>
  <phoneticPr fontId="16" type="noConversion"/>
  <conditionalFormatting sqref="A45:H45">
    <cfRule type="colorScale" priority="1">
      <colorScale>
        <cfvo type="min"/>
        <cfvo type="max"/>
        <color theme="6" tint="0.59999389629810485"/>
        <color theme="6" tint="0.59999389629810485"/>
      </colorScale>
    </cfRule>
  </conditionalFormatting>
  <conditionalFormatting sqref="A1:N1">
    <cfRule type="colorScale" priority="45">
      <colorScale>
        <cfvo type="min"/>
        <cfvo type="max"/>
        <color theme="6" tint="0.59999389629810485"/>
        <color theme="6" tint="0.59999389629810485"/>
      </colorScale>
    </cfRule>
  </conditionalFormatting>
  <conditionalFormatting sqref="A21:N21">
    <cfRule type="colorScale" priority="47">
      <colorScale>
        <cfvo type="min"/>
        <cfvo type="max"/>
        <color theme="6" tint="0.59999389629810485"/>
        <color theme="6" tint="0.59999389629810485"/>
      </colorScale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61"/>
  <sheetViews>
    <sheetView topLeftCell="A51" zoomScaleNormal="100" workbookViewId="0">
      <selection activeCell="F62" sqref="F62"/>
    </sheetView>
  </sheetViews>
  <sheetFormatPr defaultColWidth="9.90625" defaultRowHeight="14" x14ac:dyDescent="0.25"/>
  <cols>
    <col min="1" max="1" width="14.6328125" style="17" customWidth="1"/>
    <col min="2" max="2" width="17.36328125" customWidth="1"/>
    <col min="3" max="5" width="14.6328125" customWidth="1"/>
    <col min="6" max="6" width="23.81640625" customWidth="1"/>
    <col min="7" max="14" width="14.6328125" customWidth="1"/>
  </cols>
  <sheetData>
    <row r="1" spans="1:25" ht="54" hidden="1" customHeight="1" x14ac:dyDescent="0.25">
      <c r="A1" s="121" t="s">
        <v>226</v>
      </c>
      <c r="B1" s="122"/>
      <c r="C1" s="122"/>
      <c r="D1" s="122"/>
      <c r="E1" s="122"/>
      <c r="F1" s="122"/>
      <c r="G1" s="162"/>
      <c r="H1" s="162"/>
      <c r="I1" s="162"/>
      <c r="J1" s="162"/>
      <c r="K1" s="162"/>
      <c r="L1" s="162"/>
      <c r="M1" s="122"/>
      <c r="N1" s="122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 ht="24" hidden="1" customHeight="1" x14ac:dyDescent="0.25">
      <c r="A2" s="18" t="s">
        <v>1</v>
      </c>
      <c r="B2" s="123" t="s">
        <v>2</v>
      </c>
      <c r="C2" s="124"/>
      <c r="D2" s="123" t="s">
        <v>3</v>
      </c>
      <c r="E2" s="124"/>
      <c r="F2" s="18" t="s">
        <v>4</v>
      </c>
      <c r="G2" s="44"/>
      <c r="H2" s="44"/>
      <c r="I2" s="44"/>
      <c r="J2" s="44"/>
      <c r="K2" s="44"/>
      <c r="L2" s="44"/>
      <c r="M2" s="125" t="s">
        <v>5</v>
      </c>
      <c r="N2" s="126"/>
      <c r="P2" s="15"/>
      <c r="Q2" s="15"/>
      <c r="R2" s="15"/>
      <c r="S2" s="15"/>
      <c r="T2" s="15"/>
      <c r="U2" s="15"/>
      <c r="V2" s="15"/>
      <c r="W2" s="15"/>
    </row>
    <row r="3" spans="1:25" ht="24" hidden="1" customHeight="1" x14ac:dyDescent="0.25">
      <c r="A3" s="19">
        <v>1</v>
      </c>
      <c r="B3" s="22" t="s">
        <v>95</v>
      </c>
      <c r="C3" s="22" t="s">
        <v>96</v>
      </c>
      <c r="D3" s="14">
        <v>45304</v>
      </c>
      <c r="E3" s="14">
        <v>45306</v>
      </c>
      <c r="F3" s="30" t="s">
        <v>97</v>
      </c>
      <c r="G3" s="31"/>
      <c r="H3" s="31"/>
      <c r="I3" s="31"/>
      <c r="J3" s="31"/>
      <c r="K3" s="31"/>
      <c r="L3" s="31"/>
      <c r="M3" s="109">
        <v>1</v>
      </c>
      <c r="N3" s="110"/>
      <c r="P3" s="15"/>
      <c r="Q3" s="15"/>
      <c r="R3" s="15"/>
      <c r="S3" s="15"/>
      <c r="T3" s="15"/>
      <c r="U3" s="15"/>
      <c r="V3" s="15"/>
      <c r="W3" s="15"/>
    </row>
    <row r="4" spans="1:25" ht="24" hidden="1" customHeight="1" x14ac:dyDescent="0.25">
      <c r="A4" s="19">
        <v>2</v>
      </c>
      <c r="B4" s="22" t="s">
        <v>95</v>
      </c>
      <c r="C4" s="22" t="s">
        <v>98</v>
      </c>
      <c r="D4" s="14">
        <v>45325</v>
      </c>
      <c r="E4" s="14">
        <v>45325</v>
      </c>
      <c r="F4" s="22" t="s">
        <v>14</v>
      </c>
      <c r="G4" s="39"/>
      <c r="H4" s="39"/>
      <c r="I4" s="39"/>
      <c r="J4" s="39"/>
      <c r="K4" s="39"/>
      <c r="L4" s="39"/>
      <c r="M4" s="109"/>
      <c r="N4" s="128"/>
      <c r="P4" s="15"/>
      <c r="Q4" s="15"/>
      <c r="R4" s="15"/>
      <c r="S4" s="15"/>
      <c r="T4" s="15"/>
      <c r="U4" s="15"/>
      <c r="V4" s="15"/>
      <c r="W4" s="15"/>
    </row>
    <row r="5" spans="1:25" ht="24" hidden="1" customHeight="1" x14ac:dyDescent="0.25">
      <c r="A5" s="19">
        <v>3</v>
      </c>
      <c r="B5" s="22" t="s">
        <v>95</v>
      </c>
      <c r="C5" s="22" t="s">
        <v>99</v>
      </c>
      <c r="D5" s="14">
        <v>45346</v>
      </c>
      <c r="E5" s="14">
        <v>45347</v>
      </c>
      <c r="F5" s="22" t="s">
        <v>10</v>
      </c>
      <c r="G5" s="39"/>
      <c r="H5" s="39"/>
      <c r="I5" s="39"/>
      <c r="J5" s="39"/>
      <c r="K5" s="39"/>
      <c r="L5" s="39"/>
      <c r="M5" s="109">
        <v>0.5</v>
      </c>
      <c r="N5" s="110"/>
      <c r="P5" s="15"/>
      <c r="Q5" s="15"/>
      <c r="R5" s="15"/>
      <c r="S5" s="15"/>
      <c r="T5" s="15"/>
      <c r="U5" s="15"/>
      <c r="V5" s="15"/>
      <c r="W5" s="15"/>
    </row>
    <row r="6" spans="1:25" ht="24" hidden="1" customHeight="1" x14ac:dyDescent="0.25">
      <c r="A6" s="19">
        <v>4</v>
      </c>
      <c r="B6" s="22" t="s">
        <v>95</v>
      </c>
      <c r="C6" s="22" t="s">
        <v>100</v>
      </c>
      <c r="D6" s="14">
        <v>45367</v>
      </c>
      <c r="E6" s="14">
        <v>45368</v>
      </c>
      <c r="F6" s="22" t="s">
        <v>10</v>
      </c>
      <c r="G6" s="39"/>
      <c r="H6" s="39"/>
      <c r="I6" s="39"/>
      <c r="J6" s="39"/>
      <c r="K6" s="39"/>
      <c r="L6" s="39"/>
      <c r="M6" s="109">
        <v>0</v>
      </c>
      <c r="N6" s="110"/>
      <c r="P6" s="15"/>
      <c r="Q6" s="15"/>
      <c r="R6" s="15"/>
      <c r="S6" s="15"/>
      <c r="T6" s="15"/>
      <c r="U6" s="15"/>
      <c r="V6" s="15"/>
      <c r="W6" s="15"/>
    </row>
    <row r="7" spans="1:25" ht="24" hidden="1" customHeight="1" x14ac:dyDescent="0.25">
      <c r="A7" s="19">
        <v>5</v>
      </c>
      <c r="B7" s="22" t="s">
        <v>101</v>
      </c>
      <c r="C7" s="22" t="s">
        <v>102</v>
      </c>
      <c r="D7" s="14">
        <v>45388</v>
      </c>
      <c r="E7" s="14">
        <v>45388</v>
      </c>
      <c r="F7" s="30" t="s">
        <v>97</v>
      </c>
      <c r="G7" s="31"/>
      <c r="H7" s="31"/>
      <c r="I7" s="31"/>
      <c r="J7" s="31"/>
      <c r="K7" s="31"/>
      <c r="L7" s="31"/>
      <c r="M7" s="109"/>
      <c r="N7" s="110"/>
      <c r="P7" s="15"/>
      <c r="Q7" s="15"/>
      <c r="R7" s="15"/>
      <c r="S7" s="15"/>
      <c r="T7" s="15"/>
      <c r="U7" s="15"/>
      <c r="V7" s="15"/>
      <c r="W7" s="15"/>
    </row>
    <row r="8" spans="1:25" ht="24" hidden="1" customHeight="1" x14ac:dyDescent="0.25">
      <c r="A8" s="19">
        <v>6</v>
      </c>
      <c r="B8" s="22" t="s">
        <v>101</v>
      </c>
      <c r="C8" s="22" t="s">
        <v>103</v>
      </c>
      <c r="D8" s="14">
        <v>45409</v>
      </c>
      <c r="E8" s="14">
        <v>45414</v>
      </c>
      <c r="F8" s="22" t="s">
        <v>10</v>
      </c>
      <c r="G8" s="39"/>
      <c r="H8" s="39"/>
      <c r="I8" s="39"/>
      <c r="J8" s="39"/>
      <c r="K8" s="39"/>
      <c r="L8" s="39"/>
      <c r="M8" s="109">
        <v>0.5</v>
      </c>
      <c r="N8" s="110"/>
      <c r="P8" s="15"/>
      <c r="Q8" s="15"/>
      <c r="R8" s="15"/>
      <c r="S8" s="15"/>
      <c r="T8" s="15"/>
      <c r="U8" s="15"/>
      <c r="V8" s="15"/>
      <c r="W8" s="15"/>
    </row>
    <row r="9" spans="1:25" ht="24" hidden="1" customHeight="1" x14ac:dyDescent="0.25">
      <c r="A9" s="19">
        <v>7</v>
      </c>
      <c r="B9" s="22" t="s">
        <v>101</v>
      </c>
      <c r="C9" s="22" t="s">
        <v>104</v>
      </c>
      <c r="D9" s="14">
        <v>45430</v>
      </c>
      <c r="E9" s="14">
        <v>45436</v>
      </c>
      <c r="F9" s="22" t="s">
        <v>10</v>
      </c>
      <c r="G9" s="39"/>
      <c r="H9" s="39"/>
      <c r="I9" s="39"/>
      <c r="J9" s="39"/>
      <c r="K9" s="39"/>
      <c r="L9" s="39"/>
      <c r="M9" s="109">
        <v>0</v>
      </c>
      <c r="N9" s="110"/>
      <c r="P9" s="15"/>
      <c r="Q9" s="15"/>
      <c r="R9" s="15"/>
      <c r="S9" s="15"/>
      <c r="T9" s="15"/>
      <c r="U9" s="15"/>
      <c r="V9" s="15"/>
      <c r="W9" s="15"/>
    </row>
    <row r="10" spans="1:25" ht="24" hidden="1" customHeight="1" x14ac:dyDescent="0.25">
      <c r="A10" s="19">
        <v>8</v>
      </c>
      <c r="B10" s="157" t="s">
        <v>105</v>
      </c>
      <c r="C10" s="158"/>
      <c r="D10" s="158"/>
      <c r="E10" s="158"/>
      <c r="F10" s="158"/>
      <c r="G10" s="25"/>
      <c r="H10" s="25"/>
      <c r="I10" s="25"/>
      <c r="J10" s="25"/>
      <c r="K10" s="25"/>
      <c r="L10" s="25"/>
      <c r="M10" s="109"/>
      <c r="N10" s="110"/>
      <c r="P10" s="15"/>
      <c r="Q10" s="15"/>
      <c r="R10" s="15"/>
      <c r="S10" s="15"/>
      <c r="T10" s="15"/>
      <c r="U10" s="15"/>
      <c r="V10" s="15"/>
      <c r="W10" s="15"/>
    </row>
    <row r="11" spans="1:25" ht="24" hidden="1" customHeight="1" x14ac:dyDescent="0.25">
      <c r="A11" s="19">
        <v>9</v>
      </c>
      <c r="B11" s="22" t="s">
        <v>101</v>
      </c>
      <c r="C11" s="22" t="s">
        <v>106</v>
      </c>
      <c r="D11" s="14">
        <v>45465</v>
      </c>
      <c r="E11" s="14">
        <v>45462</v>
      </c>
      <c r="F11" s="30" t="s">
        <v>14</v>
      </c>
      <c r="G11" s="25"/>
      <c r="H11" s="25"/>
      <c r="I11" s="25"/>
      <c r="J11" s="25"/>
      <c r="K11" s="25"/>
      <c r="L11" s="25"/>
      <c r="M11" s="109">
        <v>1</v>
      </c>
      <c r="N11" s="110"/>
      <c r="P11" s="15"/>
      <c r="Q11" s="15"/>
      <c r="R11" s="15"/>
      <c r="S11" s="15"/>
      <c r="T11" s="15"/>
      <c r="U11" s="15"/>
      <c r="V11" s="15"/>
      <c r="W11" s="15"/>
    </row>
    <row r="12" spans="1:25" s="21" customFormat="1" ht="24" hidden="1" customHeight="1" x14ac:dyDescent="0.25">
      <c r="A12" s="19">
        <v>10</v>
      </c>
      <c r="B12" s="22" t="s">
        <v>101</v>
      </c>
      <c r="C12" s="22" t="s">
        <v>107</v>
      </c>
      <c r="D12" s="14">
        <v>45486</v>
      </c>
      <c r="E12" s="14">
        <v>45485</v>
      </c>
      <c r="F12" s="30" t="s">
        <v>14</v>
      </c>
      <c r="G12" s="31"/>
      <c r="H12" s="31"/>
      <c r="I12" s="31"/>
      <c r="J12" s="31"/>
      <c r="K12" s="31"/>
      <c r="L12" s="31"/>
      <c r="M12" s="151">
        <v>1</v>
      </c>
      <c r="N12" s="152"/>
    </row>
    <row r="13" spans="1:25" s="21" customFormat="1" ht="24" hidden="1" customHeight="1" x14ac:dyDescent="0.25">
      <c r="A13" s="19">
        <v>11</v>
      </c>
      <c r="B13" s="22" t="s">
        <v>101</v>
      </c>
      <c r="C13" s="22" t="s">
        <v>108</v>
      </c>
      <c r="D13" s="14">
        <v>45507</v>
      </c>
      <c r="E13" s="14">
        <v>45509</v>
      </c>
      <c r="F13" s="30" t="s">
        <v>10</v>
      </c>
      <c r="G13" s="31"/>
      <c r="H13" s="31"/>
      <c r="I13" s="31"/>
      <c r="J13" s="31"/>
      <c r="K13" s="31"/>
      <c r="L13" s="31"/>
      <c r="M13" s="151"/>
      <c r="N13" s="152"/>
    </row>
    <row r="14" spans="1:25" s="21" customFormat="1" ht="24" hidden="1" customHeight="1" x14ac:dyDescent="0.25">
      <c r="A14" s="19">
        <v>12</v>
      </c>
      <c r="B14" s="22" t="s">
        <v>101</v>
      </c>
      <c r="C14" s="22" t="s">
        <v>109</v>
      </c>
      <c r="D14" s="14">
        <v>45528</v>
      </c>
      <c r="E14" s="14">
        <v>45530</v>
      </c>
      <c r="F14" s="30" t="s">
        <v>10</v>
      </c>
      <c r="G14" s="31"/>
      <c r="H14" s="31"/>
      <c r="I14" s="31"/>
      <c r="J14" s="31"/>
      <c r="K14" s="31"/>
      <c r="L14" s="31"/>
      <c r="M14" s="151">
        <v>0</v>
      </c>
      <c r="N14" s="152"/>
    </row>
    <row r="15" spans="1:25" s="21" customFormat="1" ht="24" hidden="1" customHeight="1" x14ac:dyDescent="0.25">
      <c r="A15" s="19">
        <v>13</v>
      </c>
      <c r="B15" s="22" t="s">
        <v>101</v>
      </c>
      <c r="C15" s="22" t="s">
        <v>110</v>
      </c>
      <c r="D15" s="14">
        <v>45549</v>
      </c>
      <c r="E15" s="14">
        <v>45554</v>
      </c>
      <c r="F15" s="30" t="s">
        <v>10</v>
      </c>
      <c r="G15" s="31"/>
      <c r="H15" s="31"/>
      <c r="I15" s="31"/>
      <c r="J15" s="31"/>
      <c r="K15" s="31"/>
      <c r="L15" s="31"/>
      <c r="M15" s="151">
        <v>0</v>
      </c>
      <c r="N15" s="152"/>
    </row>
    <row r="16" spans="1:25" s="21" customFormat="1" ht="24" hidden="1" customHeight="1" x14ac:dyDescent="0.25">
      <c r="A16" s="19">
        <v>14</v>
      </c>
      <c r="B16" s="22" t="s">
        <v>101</v>
      </c>
      <c r="C16" s="22" t="s">
        <v>111</v>
      </c>
      <c r="D16" s="14">
        <v>45570</v>
      </c>
      <c r="E16" s="14">
        <v>45578</v>
      </c>
      <c r="F16" s="30" t="s">
        <v>10</v>
      </c>
      <c r="G16" s="31"/>
      <c r="H16" s="31"/>
      <c r="I16" s="31"/>
      <c r="J16" s="31"/>
      <c r="K16" s="31"/>
      <c r="L16" s="31"/>
      <c r="M16" s="151"/>
      <c r="N16" s="152"/>
    </row>
    <row r="17" spans="1:25" s="21" customFormat="1" ht="24" hidden="1" customHeight="1" x14ac:dyDescent="0.25">
      <c r="A17" s="19">
        <v>15</v>
      </c>
      <c r="B17" s="22" t="s">
        <v>101</v>
      </c>
      <c r="C17" s="22" t="s">
        <v>112</v>
      </c>
      <c r="D17" s="14">
        <v>45593</v>
      </c>
      <c r="E17" s="14">
        <v>45593</v>
      </c>
      <c r="F17" s="30" t="s">
        <v>14</v>
      </c>
      <c r="G17" s="31"/>
      <c r="H17" s="31"/>
      <c r="I17" s="31"/>
      <c r="J17" s="31"/>
      <c r="K17" s="31"/>
      <c r="L17" s="31"/>
      <c r="M17" s="151">
        <v>0.5</v>
      </c>
      <c r="N17" s="152"/>
    </row>
    <row r="18" spans="1:25" s="21" customFormat="1" ht="24" hidden="1" customHeight="1" x14ac:dyDescent="0.25">
      <c r="A18" s="19">
        <v>16</v>
      </c>
      <c r="B18" s="157" t="s">
        <v>90</v>
      </c>
      <c r="C18" s="158"/>
      <c r="D18" s="158"/>
      <c r="E18" s="158"/>
      <c r="F18" s="158"/>
      <c r="G18" s="25"/>
      <c r="H18" s="25"/>
      <c r="I18" s="25"/>
      <c r="J18" s="25"/>
      <c r="K18" s="25"/>
      <c r="L18" s="25"/>
      <c r="M18" s="151"/>
      <c r="N18" s="152"/>
      <c r="P18" s="23"/>
      <c r="Q18" s="23"/>
      <c r="R18" s="23"/>
      <c r="S18" s="23"/>
      <c r="T18" s="23"/>
      <c r="U18" s="23"/>
      <c r="V18" s="23"/>
      <c r="W18" s="23"/>
    </row>
    <row r="19" spans="1:25" s="21" customFormat="1" ht="24" hidden="1" customHeight="1" x14ac:dyDescent="0.25">
      <c r="A19" s="19">
        <v>17</v>
      </c>
      <c r="B19" s="22" t="s">
        <v>101</v>
      </c>
      <c r="C19" s="22" t="s">
        <v>113</v>
      </c>
      <c r="D19" s="14">
        <v>45619</v>
      </c>
      <c r="E19" s="14">
        <v>45618</v>
      </c>
      <c r="F19" s="30" t="s">
        <v>14</v>
      </c>
      <c r="G19" s="31"/>
      <c r="H19" s="31"/>
      <c r="I19" s="31"/>
      <c r="J19" s="31"/>
      <c r="K19" s="31"/>
      <c r="L19" s="31"/>
      <c r="M19" s="151">
        <v>1</v>
      </c>
      <c r="N19" s="152"/>
    </row>
    <row r="20" spans="1:25" s="21" customFormat="1" ht="24" hidden="1" customHeight="1" x14ac:dyDescent="0.25">
      <c r="A20" s="19">
        <v>18</v>
      </c>
      <c r="B20" s="22" t="s">
        <v>101</v>
      </c>
      <c r="C20" s="22" t="s">
        <v>114</v>
      </c>
      <c r="D20" s="14">
        <v>45640</v>
      </c>
      <c r="E20" s="14">
        <v>45641</v>
      </c>
      <c r="F20" s="30" t="s">
        <v>10</v>
      </c>
      <c r="G20" s="31"/>
      <c r="H20" s="31"/>
      <c r="I20" s="31"/>
      <c r="J20" s="31"/>
      <c r="K20" s="31"/>
      <c r="L20" s="31"/>
      <c r="M20" s="151">
        <v>0</v>
      </c>
      <c r="N20" s="152"/>
    </row>
    <row r="21" spans="1:25" ht="24" hidden="1" customHeight="1" x14ac:dyDescent="0.25">
      <c r="A21" s="19" t="s">
        <v>19</v>
      </c>
      <c r="B21" s="127" t="s">
        <v>115</v>
      </c>
      <c r="C21" s="118"/>
      <c r="D21" s="118"/>
      <c r="E21" s="118"/>
      <c r="F21" s="118"/>
      <c r="G21" s="28"/>
      <c r="H21" s="28"/>
      <c r="I21" s="28"/>
      <c r="J21" s="28"/>
      <c r="K21" s="28"/>
      <c r="L21" s="28"/>
      <c r="M21" s="171">
        <v>0.44</v>
      </c>
      <c r="N21" s="172"/>
    </row>
    <row r="22" spans="1:25" ht="54" hidden="1" customHeight="1" x14ac:dyDescent="0.25">
      <c r="A22" s="121" t="s">
        <v>477</v>
      </c>
      <c r="B22" s="122"/>
      <c r="C22" s="122"/>
      <c r="D22" s="122"/>
      <c r="E22" s="122"/>
      <c r="F22" s="122"/>
      <c r="G22" s="162"/>
      <c r="H22" s="162"/>
      <c r="I22" s="162"/>
      <c r="J22" s="162"/>
      <c r="K22" s="162"/>
      <c r="L22" s="162"/>
      <c r="M22" s="122"/>
      <c r="N22" s="122"/>
      <c r="P22" s="15"/>
      <c r="Q22" s="15"/>
      <c r="R22" s="15"/>
      <c r="S22" s="15"/>
      <c r="T22" s="15"/>
      <c r="U22" s="15"/>
      <c r="V22" s="15"/>
      <c r="W22" s="15"/>
      <c r="X22" s="15"/>
      <c r="Y22" s="15"/>
    </row>
    <row r="23" spans="1:25" ht="24" hidden="1" customHeight="1" x14ac:dyDescent="0.25">
      <c r="A23" s="18" t="s">
        <v>1</v>
      </c>
      <c r="B23" s="123" t="s">
        <v>2</v>
      </c>
      <c r="C23" s="124"/>
      <c r="D23" s="123" t="s">
        <v>3</v>
      </c>
      <c r="E23" s="124"/>
      <c r="F23" s="18" t="s">
        <v>4</v>
      </c>
      <c r="G23" s="168" t="s">
        <v>302</v>
      </c>
      <c r="H23" s="164"/>
      <c r="I23" s="164"/>
      <c r="J23" s="164"/>
      <c r="K23" s="164"/>
      <c r="L23" s="169"/>
      <c r="M23" s="125" t="s">
        <v>5</v>
      </c>
      <c r="N23" s="126"/>
      <c r="P23" s="15"/>
      <c r="Q23" s="15"/>
      <c r="R23" s="15"/>
      <c r="S23" s="15"/>
      <c r="T23" s="15"/>
      <c r="U23" s="15"/>
      <c r="V23" s="15"/>
      <c r="W23" s="15"/>
    </row>
    <row r="24" spans="1:25" s="21" customFormat="1" ht="24" hidden="1" customHeight="1" x14ac:dyDescent="0.25">
      <c r="A24" s="19">
        <v>1</v>
      </c>
      <c r="B24" s="22" t="s">
        <v>101</v>
      </c>
      <c r="C24" s="22" t="s">
        <v>227</v>
      </c>
      <c r="D24" s="16">
        <v>45661</v>
      </c>
      <c r="E24" s="16">
        <v>45665</v>
      </c>
      <c r="F24" s="30" t="s">
        <v>248</v>
      </c>
      <c r="G24" s="45"/>
      <c r="H24" s="45"/>
      <c r="I24" s="45"/>
      <c r="J24" s="45"/>
      <c r="K24" s="45"/>
      <c r="L24" s="45"/>
      <c r="M24" s="151"/>
      <c r="N24" s="152"/>
    </row>
    <row r="25" spans="1:25" s="21" customFormat="1" ht="24" hidden="1" customHeight="1" x14ac:dyDescent="0.25">
      <c r="A25" s="19">
        <v>2</v>
      </c>
      <c r="B25" s="22" t="s">
        <v>229</v>
      </c>
      <c r="C25" s="22" t="s">
        <v>228</v>
      </c>
      <c r="D25" s="16">
        <v>45682</v>
      </c>
      <c r="E25" s="16">
        <v>45693</v>
      </c>
      <c r="F25" s="30" t="s">
        <v>248</v>
      </c>
      <c r="G25" s="45"/>
      <c r="H25" s="45"/>
      <c r="I25" s="45"/>
      <c r="J25" s="45"/>
      <c r="K25" s="45"/>
      <c r="L25" s="45"/>
      <c r="M25" s="151">
        <v>0</v>
      </c>
      <c r="N25" s="152"/>
    </row>
    <row r="26" spans="1:25" s="21" customFormat="1" ht="24" hidden="1" customHeight="1" x14ac:dyDescent="0.25">
      <c r="A26" s="19">
        <v>3</v>
      </c>
      <c r="B26" s="22" t="s">
        <v>101</v>
      </c>
      <c r="C26" s="22" t="s">
        <v>230</v>
      </c>
      <c r="D26" s="16">
        <v>45705</v>
      </c>
      <c r="E26" s="16">
        <v>45714</v>
      </c>
      <c r="F26" s="30" t="s">
        <v>248</v>
      </c>
      <c r="G26" s="45"/>
      <c r="H26" s="45"/>
      <c r="I26" s="45"/>
      <c r="J26" s="45"/>
      <c r="K26" s="45"/>
      <c r="L26" s="45"/>
      <c r="M26" s="151">
        <v>0</v>
      </c>
      <c r="N26" s="152"/>
    </row>
    <row r="27" spans="1:25" s="21" customFormat="1" ht="24" hidden="1" customHeight="1" x14ac:dyDescent="0.25">
      <c r="A27" s="19">
        <v>4</v>
      </c>
      <c r="B27" s="113" t="s">
        <v>225</v>
      </c>
      <c r="C27" s="114"/>
      <c r="D27" s="114"/>
      <c r="E27" s="114"/>
      <c r="F27" s="114"/>
      <c r="G27" s="45"/>
      <c r="H27" s="45"/>
      <c r="I27" s="45"/>
      <c r="J27" s="45"/>
      <c r="K27" s="45"/>
      <c r="L27" s="45"/>
      <c r="M27" s="151"/>
      <c r="N27" s="152"/>
      <c r="P27" s="23"/>
      <c r="Q27" s="23"/>
      <c r="R27" s="23"/>
      <c r="S27" s="23"/>
      <c r="T27" s="23"/>
      <c r="U27" s="23"/>
      <c r="V27" s="23"/>
      <c r="W27" s="23"/>
    </row>
    <row r="28" spans="1:25" s="21" customFormat="1" ht="24" hidden="1" customHeight="1" x14ac:dyDescent="0.25">
      <c r="A28" s="19">
        <v>5</v>
      </c>
      <c r="B28" s="22" t="s">
        <v>101</v>
      </c>
      <c r="C28" s="22" t="s">
        <v>231</v>
      </c>
      <c r="D28" s="16">
        <v>45738</v>
      </c>
      <c r="E28" s="16">
        <v>45737</v>
      </c>
      <c r="F28" s="35" t="s">
        <v>247</v>
      </c>
      <c r="G28" s="45"/>
      <c r="H28" s="45"/>
      <c r="I28" s="45"/>
      <c r="J28" s="45"/>
      <c r="K28" s="45"/>
      <c r="L28" s="45"/>
      <c r="M28" s="151">
        <v>1</v>
      </c>
      <c r="N28" s="152"/>
    </row>
    <row r="29" spans="1:25" s="21" customFormat="1" ht="24" hidden="1" customHeight="1" x14ac:dyDescent="0.25">
      <c r="A29" s="19">
        <v>6</v>
      </c>
      <c r="B29" s="22" t="s">
        <v>101</v>
      </c>
      <c r="C29" s="22" t="s">
        <v>232</v>
      </c>
      <c r="D29" s="16">
        <v>45759</v>
      </c>
      <c r="E29" s="16">
        <v>45764</v>
      </c>
      <c r="F29" s="30" t="s">
        <v>248</v>
      </c>
      <c r="G29" s="45"/>
      <c r="H29" s="45"/>
      <c r="I29" s="45"/>
      <c r="J29" s="45"/>
      <c r="K29" s="45"/>
      <c r="L29" s="45"/>
      <c r="M29" s="151">
        <v>0</v>
      </c>
      <c r="N29" s="152"/>
    </row>
    <row r="30" spans="1:25" s="21" customFormat="1" ht="24" hidden="1" customHeight="1" x14ac:dyDescent="0.25">
      <c r="A30" s="19">
        <v>7</v>
      </c>
      <c r="B30" s="113" t="s">
        <v>90</v>
      </c>
      <c r="C30" s="114"/>
      <c r="D30" s="114"/>
      <c r="E30" s="114"/>
      <c r="F30" s="114"/>
      <c r="G30" s="45"/>
      <c r="H30" s="45"/>
      <c r="I30" s="45"/>
      <c r="J30" s="45"/>
      <c r="K30" s="45"/>
      <c r="L30" s="45"/>
      <c r="M30" s="151"/>
      <c r="N30" s="152"/>
      <c r="P30" s="23"/>
      <c r="Q30" s="23"/>
      <c r="R30" s="23"/>
      <c r="S30" s="23"/>
      <c r="T30" s="23"/>
      <c r="U30" s="23"/>
      <c r="V30" s="23"/>
      <c r="W30" s="23"/>
    </row>
    <row r="31" spans="1:25" s="21" customFormat="1" ht="24" hidden="1" customHeight="1" x14ac:dyDescent="0.25">
      <c r="A31" s="19">
        <v>8</v>
      </c>
      <c r="B31" s="22" t="s">
        <v>101</v>
      </c>
      <c r="C31" s="22" t="s">
        <v>233</v>
      </c>
      <c r="D31" s="16">
        <v>45787</v>
      </c>
      <c r="E31" s="16">
        <v>45788</v>
      </c>
      <c r="F31" s="30" t="s">
        <v>248</v>
      </c>
      <c r="G31" s="45"/>
      <c r="H31" s="45"/>
      <c r="I31" s="45"/>
      <c r="J31" s="45"/>
      <c r="K31" s="45"/>
      <c r="L31" s="45"/>
      <c r="M31" s="151"/>
      <c r="N31" s="152"/>
    </row>
    <row r="32" spans="1:25" s="21" customFormat="1" ht="24" hidden="1" customHeight="1" x14ac:dyDescent="0.25">
      <c r="A32" s="19">
        <v>9</v>
      </c>
      <c r="B32" s="22" t="s">
        <v>101</v>
      </c>
      <c r="C32" s="22" t="s">
        <v>234</v>
      </c>
      <c r="D32" s="16">
        <v>45808</v>
      </c>
      <c r="E32" s="16">
        <v>45813</v>
      </c>
      <c r="F32" s="30" t="s">
        <v>248</v>
      </c>
      <c r="G32" s="45"/>
      <c r="H32" s="45"/>
      <c r="I32" s="45"/>
      <c r="J32" s="45"/>
      <c r="K32" s="45"/>
      <c r="L32" s="45"/>
      <c r="M32" s="151">
        <v>0</v>
      </c>
      <c r="N32" s="152"/>
    </row>
    <row r="33" spans="1:14" s="21" customFormat="1" ht="24" hidden="1" customHeight="1" x14ac:dyDescent="0.25">
      <c r="A33" s="19">
        <v>10</v>
      </c>
      <c r="B33" s="22" t="s">
        <v>101</v>
      </c>
      <c r="C33" s="22" t="s">
        <v>276</v>
      </c>
      <c r="D33" s="16">
        <v>45831</v>
      </c>
      <c r="E33" s="16">
        <v>45835</v>
      </c>
      <c r="F33" s="30" t="s">
        <v>248</v>
      </c>
      <c r="G33" s="45"/>
      <c r="H33" s="45"/>
      <c r="I33" s="45"/>
      <c r="J33" s="45"/>
      <c r="K33" s="45"/>
      <c r="L33" s="45"/>
      <c r="M33" s="151">
        <v>0</v>
      </c>
      <c r="N33" s="152"/>
    </row>
    <row r="34" spans="1:14" s="21" customFormat="1" ht="24" hidden="1" customHeight="1" x14ac:dyDescent="0.25">
      <c r="A34" s="19">
        <v>11</v>
      </c>
      <c r="B34" s="22" t="s">
        <v>101</v>
      </c>
      <c r="C34" s="22" t="s">
        <v>332</v>
      </c>
      <c r="D34" s="14">
        <v>45850</v>
      </c>
      <c r="E34" s="14">
        <v>45852</v>
      </c>
      <c r="F34" s="30" t="s">
        <v>248</v>
      </c>
      <c r="G34" s="45"/>
      <c r="H34" s="45"/>
      <c r="I34" s="45"/>
      <c r="J34" s="45"/>
      <c r="K34" s="45"/>
      <c r="L34" s="45"/>
      <c r="M34" s="151">
        <v>0</v>
      </c>
      <c r="N34" s="152"/>
    </row>
    <row r="35" spans="1:14" ht="24" hidden="1" customHeight="1" x14ac:dyDescent="0.25">
      <c r="A35" s="19">
        <v>12</v>
      </c>
      <c r="B35" s="113" t="s">
        <v>225</v>
      </c>
      <c r="C35" s="114"/>
      <c r="D35" s="114"/>
      <c r="E35" s="114"/>
      <c r="F35" s="114"/>
      <c r="G35" s="25"/>
      <c r="H35" s="25"/>
      <c r="I35" s="25"/>
      <c r="J35" s="25"/>
      <c r="K35" s="109"/>
      <c r="L35" s="110"/>
      <c r="M35" s="151"/>
      <c r="N35" s="152"/>
    </row>
    <row r="36" spans="1:14" s="21" customFormat="1" ht="24" hidden="1" customHeight="1" x14ac:dyDescent="0.25">
      <c r="A36" s="19">
        <v>13</v>
      </c>
      <c r="B36" s="22" t="s">
        <v>101</v>
      </c>
      <c r="C36" s="22" t="s">
        <v>333</v>
      </c>
      <c r="D36" s="16">
        <v>45878</v>
      </c>
      <c r="E36" s="16">
        <v>45874</v>
      </c>
      <c r="F36" s="30" t="s">
        <v>248</v>
      </c>
      <c r="G36" s="45"/>
      <c r="H36" s="45"/>
      <c r="I36" s="45"/>
      <c r="J36" s="45"/>
      <c r="K36" s="45"/>
      <c r="L36" s="45"/>
      <c r="M36" s="151"/>
      <c r="N36" s="152"/>
    </row>
    <row r="37" spans="1:14" s="21" customFormat="1" ht="24" hidden="1" customHeight="1" x14ac:dyDescent="0.25">
      <c r="A37" s="19">
        <v>14</v>
      </c>
      <c r="B37" s="22" t="s">
        <v>101</v>
      </c>
      <c r="C37" s="22" t="s">
        <v>334</v>
      </c>
      <c r="D37" s="16">
        <v>45899</v>
      </c>
      <c r="E37" s="16">
        <v>45901</v>
      </c>
      <c r="F37" s="30" t="s">
        <v>248</v>
      </c>
      <c r="G37" s="45"/>
      <c r="H37" s="45"/>
      <c r="I37" s="45"/>
      <c r="J37" s="45"/>
      <c r="K37" s="45"/>
      <c r="L37" s="45"/>
      <c r="M37" s="151">
        <v>0</v>
      </c>
      <c r="N37" s="152"/>
    </row>
    <row r="38" spans="1:14" s="21" customFormat="1" ht="24" hidden="1" customHeight="1" x14ac:dyDescent="0.25">
      <c r="A38" s="19">
        <v>15</v>
      </c>
      <c r="B38" s="22" t="s">
        <v>101</v>
      </c>
      <c r="C38" s="22" t="s">
        <v>335</v>
      </c>
      <c r="D38" s="16">
        <v>45922</v>
      </c>
      <c r="E38" s="16">
        <v>45928</v>
      </c>
      <c r="F38" s="30" t="s">
        <v>248</v>
      </c>
      <c r="G38" s="45"/>
      <c r="H38" s="45"/>
      <c r="I38" s="45"/>
      <c r="J38" s="45"/>
      <c r="K38" s="45"/>
      <c r="L38" s="45"/>
      <c r="M38" s="151">
        <v>0</v>
      </c>
      <c r="N38" s="152"/>
    </row>
    <row r="39" spans="1:14" s="21" customFormat="1" ht="24" hidden="1" customHeight="1" x14ac:dyDescent="0.25">
      <c r="A39" s="19">
        <v>16</v>
      </c>
      <c r="B39" s="22" t="s">
        <v>101</v>
      </c>
      <c r="C39" s="22" t="s">
        <v>336</v>
      </c>
      <c r="D39" s="16">
        <v>45943</v>
      </c>
      <c r="E39" s="16">
        <v>45951</v>
      </c>
      <c r="F39" s="30" t="s">
        <v>248</v>
      </c>
      <c r="G39" s="45"/>
      <c r="H39" s="45"/>
      <c r="I39" s="45"/>
      <c r="J39" s="45"/>
      <c r="K39" s="45"/>
      <c r="L39" s="45"/>
      <c r="M39" s="151">
        <v>0</v>
      </c>
      <c r="N39" s="152"/>
    </row>
    <row r="40" spans="1:14" ht="24" hidden="1" customHeight="1" x14ac:dyDescent="0.25">
      <c r="A40" s="19">
        <v>17</v>
      </c>
      <c r="B40" s="113" t="s">
        <v>225</v>
      </c>
      <c r="C40" s="114"/>
      <c r="D40" s="114"/>
      <c r="E40" s="114"/>
      <c r="F40" s="114"/>
      <c r="G40" s="25"/>
      <c r="H40" s="25"/>
      <c r="I40" s="25"/>
      <c r="J40" s="25"/>
      <c r="K40" s="109"/>
      <c r="L40" s="110"/>
      <c r="M40" s="151"/>
      <c r="N40" s="152"/>
    </row>
    <row r="41" spans="1:14" s="21" customFormat="1" ht="24" hidden="1" customHeight="1" x14ac:dyDescent="0.25">
      <c r="A41" s="19">
        <v>18</v>
      </c>
      <c r="B41" s="22" t="s">
        <v>101</v>
      </c>
      <c r="C41" s="22" t="s">
        <v>337</v>
      </c>
      <c r="D41" s="16">
        <v>45969</v>
      </c>
      <c r="E41" s="16">
        <v>45977</v>
      </c>
      <c r="F41" s="30" t="s">
        <v>248</v>
      </c>
      <c r="G41" s="45"/>
      <c r="H41" s="45"/>
      <c r="I41" s="45"/>
      <c r="J41" s="45"/>
      <c r="K41" s="45"/>
      <c r="L41" s="45"/>
      <c r="M41" s="151">
        <v>0</v>
      </c>
      <c r="N41" s="152"/>
    </row>
    <row r="42" spans="1:14" s="21" customFormat="1" ht="24" hidden="1" customHeight="1" x14ac:dyDescent="0.25">
      <c r="A42" s="19">
        <v>19</v>
      </c>
      <c r="B42" s="22" t="s">
        <v>101</v>
      </c>
      <c r="C42" s="22" t="s">
        <v>338</v>
      </c>
      <c r="D42" s="16">
        <v>45992</v>
      </c>
      <c r="E42" s="16">
        <v>45998</v>
      </c>
      <c r="F42" s="30" t="s">
        <v>248</v>
      </c>
      <c r="G42" s="45"/>
      <c r="H42" s="45"/>
      <c r="I42" s="45"/>
      <c r="J42" s="45"/>
      <c r="K42" s="45"/>
      <c r="L42" s="45"/>
      <c r="M42" s="151"/>
      <c r="N42" s="152"/>
    </row>
    <row r="43" spans="1:14" s="21" customFormat="1" ht="24" hidden="1" customHeight="1" x14ac:dyDescent="0.25">
      <c r="A43" s="19">
        <v>20</v>
      </c>
      <c r="B43" s="22" t="s">
        <v>101</v>
      </c>
      <c r="C43" s="22" t="s">
        <v>339</v>
      </c>
      <c r="D43" s="16">
        <v>46013</v>
      </c>
      <c r="E43" s="16">
        <v>46017</v>
      </c>
      <c r="F43" s="30" t="s">
        <v>248</v>
      </c>
      <c r="G43" s="45"/>
      <c r="H43" s="45"/>
      <c r="I43" s="45"/>
      <c r="J43" s="45"/>
      <c r="K43" s="45"/>
      <c r="L43" s="45"/>
      <c r="M43" s="151">
        <v>0</v>
      </c>
      <c r="N43" s="152"/>
    </row>
    <row r="44" spans="1:14" s="21" customFormat="1" ht="24" hidden="1" customHeight="1" x14ac:dyDescent="0.25">
      <c r="A44" s="19"/>
      <c r="B44" s="22"/>
      <c r="C44" s="22"/>
      <c r="D44" s="16"/>
      <c r="E44" s="14"/>
      <c r="F44" s="30"/>
      <c r="G44" s="45"/>
      <c r="H44" s="45"/>
      <c r="I44" s="45"/>
      <c r="J44" s="45"/>
      <c r="K44" s="45"/>
      <c r="L44" s="45"/>
      <c r="M44" s="151"/>
      <c r="N44" s="152"/>
    </row>
    <row r="45" spans="1:14" s="21" customFormat="1" ht="24" hidden="1" customHeight="1" x14ac:dyDescent="0.25">
      <c r="A45" s="19"/>
      <c r="B45" s="22"/>
      <c r="C45" s="22"/>
      <c r="D45" s="16"/>
      <c r="E45" s="14"/>
      <c r="F45" s="30"/>
      <c r="G45" s="45"/>
      <c r="H45" s="45"/>
      <c r="I45" s="45"/>
      <c r="J45" s="45"/>
      <c r="K45" s="45"/>
      <c r="L45" s="45"/>
      <c r="M45" s="151"/>
      <c r="N45" s="152"/>
    </row>
    <row r="46" spans="1:14" s="21" customFormat="1" ht="24" hidden="1" customHeight="1" x14ac:dyDescent="0.25">
      <c r="A46" s="19"/>
      <c r="B46" s="22"/>
      <c r="C46" s="22"/>
      <c r="D46" s="16"/>
      <c r="E46" s="14"/>
      <c r="F46" s="30"/>
      <c r="G46" s="45"/>
      <c r="H46" s="45"/>
      <c r="I46" s="45"/>
      <c r="J46" s="45"/>
      <c r="K46" s="45"/>
      <c r="L46" s="45"/>
      <c r="M46" s="151"/>
      <c r="N46" s="152"/>
    </row>
    <row r="47" spans="1:14" s="21" customFormat="1" ht="24" hidden="1" customHeight="1" x14ac:dyDescent="0.25">
      <c r="A47" s="19"/>
      <c r="B47" s="22"/>
      <c r="C47" s="22"/>
      <c r="D47" s="16"/>
      <c r="E47" s="14"/>
      <c r="F47" s="30"/>
      <c r="G47" s="45"/>
      <c r="H47" s="45"/>
      <c r="I47" s="45"/>
      <c r="J47" s="45"/>
      <c r="K47" s="45"/>
      <c r="L47" s="45"/>
      <c r="M47" s="151"/>
      <c r="N47" s="152"/>
    </row>
    <row r="48" spans="1:14" s="21" customFormat="1" ht="24" hidden="1" customHeight="1" x14ac:dyDescent="0.25">
      <c r="A48" s="19"/>
      <c r="B48" s="22"/>
      <c r="C48" s="22"/>
      <c r="D48" s="16"/>
      <c r="E48" s="14"/>
      <c r="F48" s="30"/>
      <c r="G48" s="45"/>
      <c r="H48" s="45"/>
      <c r="I48" s="45"/>
      <c r="J48" s="45"/>
      <c r="K48" s="45"/>
      <c r="L48" s="45"/>
      <c r="M48" s="151"/>
      <c r="N48" s="152"/>
    </row>
    <row r="49" spans="1:19" s="21" customFormat="1" ht="24" hidden="1" customHeight="1" x14ac:dyDescent="0.25">
      <c r="A49" s="19"/>
      <c r="B49" s="22"/>
      <c r="C49" s="22"/>
      <c r="D49" s="16"/>
      <c r="E49" s="14"/>
      <c r="F49" s="30"/>
      <c r="G49" s="45"/>
      <c r="H49" s="45"/>
      <c r="I49" s="45"/>
      <c r="J49" s="45"/>
      <c r="K49" s="45"/>
      <c r="L49" s="45"/>
      <c r="M49" s="151"/>
      <c r="N49" s="152"/>
    </row>
    <row r="50" spans="1:19" ht="24" hidden="1" customHeight="1" x14ac:dyDescent="0.25">
      <c r="A50" s="19" t="s">
        <v>19</v>
      </c>
      <c r="B50" s="165" t="s">
        <v>659</v>
      </c>
      <c r="C50" s="166"/>
      <c r="D50" s="166"/>
      <c r="E50" s="166"/>
      <c r="F50" s="166"/>
      <c r="G50" s="166"/>
      <c r="H50" s="166"/>
      <c r="I50" s="166"/>
      <c r="J50" s="166"/>
      <c r="K50" s="166"/>
      <c r="L50" s="167"/>
      <c r="M50" s="171">
        <f>1/16</f>
        <v>6.25E-2</v>
      </c>
      <c r="N50" s="172"/>
    </row>
    <row r="51" spans="1:19" s="2" customFormat="1" ht="54" customHeight="1" x14ac:dyDescent="0.25">
      <c r="A51" s="129" t="s">
        <v>997</v>
      </c>
      <c r="B51" s="130"/>
      <c r="C51" s="130"/>
      <c r="D51" s="130"/>
      <c r="E51" s="130"/>
      <c r="F51" s="130"/>
      <c r="G51" s="130"/>
      <c r="H51" s="130"/>
      <c r="J51" s="11"/>
      <c r="K51" s="11"/>
      <c r="L51" s="11"/>
      <c r="M51" s="11"/>
      <c r="N51" s="11"/>
      <c r="O51" s="11"/>
      <c r="P51" s="11"/>
      <c r="Q51" s="11"/>
      <c r="R51" s="11"/>
      <c r="S51" s="11"/>
    </row>
    <row r="52" spans="1:19" s="2" customFormat="1" ht="24" customHeight="1" x14ac:dyDescent="0.25">
      <c r="A52" s="3" t="s">
        <v>1</v>
      </c>
      <c r="B52" s="131" t="s">
        <v>2</v>
      </c>
      <c r="C52" s="132"/>
      <c r="D52" s="131" t="s">
        <v>3</v>
      </c>
      <c r="E52" s="132"/>
      <c r="F52" s="3" t="s">
        <v>4</v>
      </c>
      <c r="G52" s="133" t="s">
        <v>5</v>
      </c>
      <c r="H52" s="134"/>
      <c r="J52" s="11"/>
      <c r="K52" s="11"/>
      <c r="L52" s="11"/>
      <c r="M52" s="11"/>
      <c r="N52" s="11"/>
      <c r="O52" s="11"/>
      <c r="P52" s="11"/>
      <c r="Q52" s="11"/>
    </row>
    <row r="53" spans="1:19" s="2" customFormat="1" ht="24" customHeight="1" x14ac:dyDescent="0.25">
      <c r="A53" s="4">
        <v>1</v>
      </c>
      <c r="B53" s="6" t="s">
        <v>101</v>
      </c>
      <c r="C53" s="6" t="s">
        <v>1050</v>
      </c>
      <c r="D53" s="9">
        <v>46034</v>
      </c>
      <c r="E53" s="9">
        <v>46036</v>
      </c>
      <c r="F53" s="8" t="s">
        <v>248</v>
      </c>
      <c r="G53" s="119"/>
      <c r="H53" s="120"/>
      <c r="J53" s="11"/>
      <c r="K53" s="11"/>
      <c r="L53" s="11"/>
      <c r="M53" s="11"/>
      <c r="N53" s="11"/>
      <c r="O53" s="11"/>
      <c r="P53" s="11"/>
      <c r="Q53" s="11"/>
    </row>
    <row r="54" spans="1:19" s="2" customFormat="1" ht="24" customHeight="1" x14ac:dyDescent="0.25">
      <c r="A54" s="4">
        <v>2</v>
      </c>
      <c r="B54" s="6" t="s">
        <v>101</v>
      </c>
      <c r="C54" s="6" t="s">
        <v>1051</v>
      </c>
      <c r="D54" s="9">
        <v>46060</v>
      </c>
      <c r="E54" s="9">
        <v>46061</v>
      </c>
      <c r="F54" s="36" t="s">
        <v>247</v>
      </c>
      <c r="G54" s="119"/>
      <c r="H54" s="120"/>
      <c r="J54" s="11"/>
      <c r="K54" s="11"/>
      <c r="L54" s="11"/>
      <c r="M54" s="11"/>
      <c r="N54" s="11"/>
      <c r="O54" s="11"/>
      <c r="P54" s="11"/>
      <c r="Q54" s="11"/>
    </row>
    <row r="55" spans="1:19" s="2" customFormat="1" ht="24" customHeight="1" x14ac:dyDescent="0.25">
      <c r="A55" s="4">
        <v>3</v>
      </c>
      <c r="B55" s="6" t="s">
        <v>101</v>
      </c>
      <c r="C55" s="6" t="s">
        <v>1052</v>
      </c>
      <c r="D55" s="9">
        <v>46083</v>
      </c>
      <c r="E55" s="9">
        <v>46087</v>
      </c>
      <c r="F55" s="8" t="s">
        <v>248</v>
      </c>
      <c r="G55" s="119"/>
      <c r="H55" s="120"/>
      <c r="J55" s="11"/>
      <c r="K55" s="11"/>
      <c r="L55" s="11"/>
      <c r="M55" s="11"/>
      <c r="N55" s="11"/>
      <c r="O55" s="11"/>
      <c r="P55" s="11"/>
      <c r="Q55" s="11"/>
    </row>
    <row r="56" spans="1:19" s="2" customFormat="1" ht="24" customHeight="1" x14ac:dyDescent="0.25">
      <c r="A56" s="4">
        <v>4</v>
      </c>
      <c r="B56" s="6" t="s">
        <v>101</v>
      </c>
      <c r="C56" s="6" t="s">
        <v>1053</v>
      </c>
      <c r="D56" s="9">
        <v>46104</v>
      </c>
      <c r="E56" s="9">
        <v>46105</v>
      </c>
      <c r="F56" s="36" t="s">
        <v>247</v>
      </c>
      <c r="G56" s="119"/>
      <c r="H56" s="120"/>
      <c r="J56" s="11"/>
      <c r="K56" s="11"/>
      <c r="L56" s="11"/>
      <c r="M56" s="11"/>
      <c r="N56" s="11"/>
      <c r="O56" s="11"/>
      <c r="P56" s="11"/>
      <c r="Q56" s="11"/>
    </row>
    <row r="57" spans="1:19" s="2" customFormat="1" ht="24" customHeight="1" x14ac:dyDescent="0.25">
      <c r="A57" s="4">
        <v>5</v>
      </c>
      <c r="B57" s="6" t="s">
        <v>101</v>
      </c>
      <c r="C57" s="6" t="s">
        <v>1054</v>
      </c>
      <c r="D57" s="9">
        <v>46125</v>
      </c>
      <c r="E57" s="9">
        <v>46126</v>
      </c>
      <c r="F57" s="36" t="s">
        <v>247</v>
      </c>
      <c r="G57" s="119"/>
      <c r="H57" s="120"/>
      <c r="J57" s="11"/>
      <c r="K57" s="11"/>
      <c r="L57" s="11"/>
      <c r="M57" s="11"/>
      <c r="N57" s="11"/>
      <c r="O57" s="11"/>
      <c r="P57" s="11"/>
      <c r="Q57" s="11"/>
    </row>
    <row r="58" spans="1:19" s="2" customFormat="1" ht="24" customHeight="1" x14ac:dyDescent="0.25">
      <c r="A58" s="4">
        <v>6</v>
      </c>
      <c r="B58" s="6" t="s">
        <v>101</v>
      </c>
      <c r="C58" s="6" t="s">
        <v>1055</v>
      </c>
      <c r="D58" s="9">
        <v>46151</v>
      </c>
      <c r="E58" s="9">
        <v>46152</v>
      </c>
      <c r="F58" s="8" t="s">
        <v>248</v>
      </c>
      <c r="G58" s="119"/>
      <c r="H58" s="120"/>
      <c r="J58" s="11"/>
      <c r="K58" s="11"/>
      <c r="L58" s="11"/>
      <c r="M58" s="11"/>
      <c r="N58" s="11"/>
      <c r="O58" s="11"/>
      <c r="P58" s="11"/>
      <c r="Q58" s="11"/>
    </row>
    <row r="59" spans="1:19" s="2" customFormat="1" ht="24" customHeight="1" x14ac:dyDescent="0.25">
      <c r="A59" s="4">
        <v>7</v>
      </c>
      <c r="B59" s="6" t="s">
        <v>101</v>
      </c>
      <c r="C59" s="6" t="s">
        <v>1056</v>
      </c>
      <c r="D59" s="9">
        <v>46174</v>
      </c>
      <c r="E59" s="9">
        <v>46174</v>
      </c>
      <c r="F59" s="36" t="s">
        <v>247</v>
      </c>
      <c r="G59" s="119"/>
      <c r="H59" s="120"/>
      <c r="J59" s="11"/>
      <c r="K59" s="11"/>
      <c r="L59" s="11"/>
      <c r="M59" s="11"/>
      <c r="N59" s="11"/>
      <c r="O59" s="11"/>
      <c r="P59" s="11"/>
      <c r="Q59" s="11"/>
    </row>
    <row r="60" spans="1:19" s="2" customFormat="1" ht="24" customHeight="1" x14ac:dyDescent="0.25">
      <c r="A60" s="4">
        <v>8</v>
      </c>
      <c r="B60" s="6" t="s">
        <v>101</v>
      </c>
      <c r="C60" s="6" t="s">
        <v>1057</v>
      </c>
      <c r="D60" s="9">
        <v>46193</v>
      </c>
      <c r="E60" s="9">
        <v>46194</v>
      </c>
      <c r="F60" s="8" t="s">
        <v>248</v>
      </c>
      <c r="G60" s="119"/>
      <c r="H60" s="120"/>
      <c r="J60" s="11"/>
      <c r="K60" s="11"/>
      <c r="L60" s="11"/>
      <c r="M60" s="11"/>
      <c r="N60" s="11"/>
      <c r="O60" s="11"/>
      <c r="P60" s="11"/>
      <c r="Q60" s="11"/>
    </row>
    <row r="61" spans="1:19" s="2" customFormat="1" ht="24.65" customHeight="1" x14ac:dyDescent="0.25">
      <c r="A61" s="10" t="s">
        <v>240</v>
      </c>
      <c r="B61" s="170" t="s">
        <v>1092</v>
      </c>
      <c r="C61" s="170"/>
      <c r="D61" s="170"/>
      <c r="E61" s="170"/>
      <c r="F61" s="170"/>
      <c r="G61" s="153">
        <f>4/8</f>
        <v>0.5</v>
      </c>
      <c r="H61" s="154"/>
    </row>
  </sheetData>
  <mergeCells count="79">
    <mergeCell ref="B61:F61"/>
    <mergeCell ref="G61:H61"/>
    <mergeCell ref="G59:H59"/>
    <mergeCell ref="G60:H60"/>
    <mergeCell ref="G54:H54"/>
    <mergeCell ref="G55:H55"/>
    <mergeCell ref="G56:H56"/>
    <mergeCell ref="G57:H57"/>
    <mergeCell ref="G58:H58"/>
    <mergeCell ref="A51:H51"/>
    <mergeCell ref="B52:C52"/>
    <mergeCell ref="D52:E52"/>
    <mergeCell ref="G52:H52"/>
    <mergeCell ref="G53:H53"/>
    <mergeCell ref="M35:N35"/>
    <mergeCell ref="M40:N40"/>
    <mergeCell ref="M3:N3"/>
    <mergeCell ref="M4:N4"/>
    <mergeCell ref="M5:N5"/>
    <mergeCell ref="M15:N15"/>
    <mergeCell ref="M16:N16"/>
    <mergeCell ref="M17:N17"/>
    <mergeCell ref="M12:N12"/>
    <mergeCell ref="M13:N13"/>
    <mergeCell ref="M14:N14"/>
    <mergeCell ref="A22:N22"/>
    <mergeCell ref="B23:C23"/>
    <mergeCell ref="D23:E23"/>
    <mergeCell ref="M23:N23"/>
    <mergeCell ref="G23:L23"/>
    <mergeCell ref="A1:N1"/>
    <mergeCell ref="B2:C2"/>
    <mergeCell ref="D2:E2"/>
    <mergeCell ref="M2:N2"/>
    <mergeCell ref="M9:N9"/>
    <mergeCell ref="B10:F10"/>
    <mergeCell ref="M10:N10"/>
    <mergeCell ref="M11:N11"/>
    <mergeCell ref="M6:N6"/>
    <mergeCell ref="M7:N7"/>
    <mergeCell ref="M8:N8"/>
    <mergeCell ref="B21:F21"/>
    <mergeCell ref="M21:N21"/>
    <mergeCell ref="B18:F18"/>
    <mergeCell ref="M18:N18"/>
    <mergeCell ref="M19:N19"/>
    <mergeCell ref="M20:N20"/>
    <mergeCell ref="M31:N31"/>
    <mergeCell ref="M24:N24"/>
    <mergeCell ref="M25:N25"/>
    <mergeCell ref="M26:N26"/>
    <mergeCell ref="B27:F27"/>
    <mergeCell ref="M27:N27"/>
    <mergeCell ref="B30:F30"/>
    <mergeCell ref="M30:N30"/>
    <mergeCell ref="M28:N28"/>
    <mergeCell ref="M29:N29"/>
    <mergeCell ref="M50:N50"/>
    <mergeCell ref="M32:N32"/>
    <mergeCell ref="M33:N33"/>
    <mergeCell ref="M34:N34"/>
    <mergeCell ref="B50:L50"/>
    <mergeCell ref="M36:N36"/>
    <mergeCell ref="M37:N37"/>
    <mergeCell ref="M38:N38"/>
    <mergeCell ref="M39:N39"/>
    <mergeCell ref="M41:N41"/>
    <mergeCell ref="M46:N46"/>
    <mergeCell ref="M47:N47"/>
    <mergeCell ref="M48:N48"/>
    <mergeCell ref="M49:N49"/>
    <mergeCell ref="B35:F35"/>
    <mergeCell ref="K35:L35"/>
    <mergeCell ref="M44:N44"/>
    <mergeCell ref="M45:N45"/>
    <mergeCell ref="B40:F40"/>
    <mergeCell ref="K40:L40"/>
    <mergeCell ref="M42:N42"/>
    <mergeCell ref="M43:N43"/>
  </mergeCells>
  <phoneticPr fontId="16" type="noConversion"/>
  <conditionalFormatting sqref="A51:H51">
    <cfRule type="colorScale" priority="1">
      <colorScale>
        <cfvo type="min"/>
        <cfvo type="max"/>
        <color theme="6" tint="0.59999389629810485"/>
        <color theme="6" tint="0.59999389629810485"/>
      </colorScale>
    </cfRule>
  </conditionalFormatting>
  <conditionalFormatting sqref="A1:N1">
    <cfRule type="colorScale" priority="48">
      <colorScale>
        <cfvo type="min"/>
        <cfvo type="max"/>
        <color theme="6" tint="0.59999389629810485"/>
        <color theme="6" tint="0.59999389629810485"/>
      </colorScale>
    </cfRule>
  </conditionalFormatting>
  <conditionalFormatting sqref="A22:N22">
    <cfRule type="colorScale" priority="50">
      <colorScale>
        <cfvo type="min"/>
        <cfvo type="max"/>
        <color theme="6" tint="0.59999389629810485"/>
        <color theme="6" tint="0.59999389629810485"/>
      </colorScale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62"/>
  <sheetViews>
    <sheetView topLeftCell="A52" zoomScaleNormal="100" workbookViewId="0">
      <selection activeCell="F63" sqref="F63"/>
    </sheetView>
  </sheetViews>
  <sheetFormatPr defaultColWidth="9.90625" defaultRowHeight="14" x14ac:dyDescent="0.25"/>
  <cols>
    <col min="1" max="1" width="14.6328125" style="17" customWidth="1"/>
    <col min="2" max="2" width="17.36328125" customWidth="1"/>
    <col min="3" max="5" width="14.6328125" customWidth="1"/>
    <col min="6" max="6" width="34.7265625" customWidth="1"/>
    <col min="7" max="7" width="14.6328125" customWidth="1"/>
    <col min="8" max="8" width="4.453125" customWidth="1"/>
    <col min="9" max="14" width="14.6328125" hidden="1" customWidth="1"/>
    <col min="15" max="16" width="14.6328125" customWidth="1"/>
  </cols>
  <sheetData>
    <row r="1" spans="1:27" ht="54" hidden="1" customHeight="1" x14ac:dyDescent="0.25">
      <c r="A1" s="121" t="s">
        <v>235</v>
      </c>
      <c r="B1" s="122"/>
      <c r="C1" s="122"/>
      <c r="D1" s="122"/>
      <c r="E1" s="122"/>
      <c r="F1" s="122"/>
      <c r="G1" s="122"/>
      <c r="H1" s="122"/>
      <c r="I1" s="162"/>
      <c r="J1" s="162"/>
      <c r="K1" s="162"/>
      <c r="L1" s="162"/>
      <c r="M1" s="162"/>
      <c r="N1" s="162"/>
      <c r="O1" s="122"/>
      <c r="P1" s="122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 ht="24" hidden="1" customHeight="1" x14ac:dyDescent="0.25">
      <c r="A2" s="18" t="s">
        <v>1</v>
      </c>
      <c r="B2" s="123" t="s">
        <v>2</v>
      </c>
      <c r="C2" s="124"/>
      <c r="D2" s="123" t="s">
        <v>3</v>
      </c>
      <c r="E2" s="124"/>
      <c r="F2" s="123" t="s">
        <v>4</v>
      </c>
      <c r="G2" s="163"/>
      <c r="H2" s="163"/>
      <c r="I2" s="44"/>
      <c r="J2" s="44"/>
      <c r="K2" s="44"/>
      <c r="L2" s="44"/>
      <c r="M2" s="44"/>
      <c r="N2" s="44"/>
      <c r="O2" s="125" t="s">
        <v>5</v>
      </c>
      <c r="P2" s="126"/>
      <c r="R2" s="15"/>
      <c r="S2" s="15"/>
      <c r="T2" s="15"/>
      <c r="U2" s="15"/>
      <c r="V2" s="15"/>
      <c r="W2" s="15"/>
      <c r="X2" s="15"/>
      <c r="Y2" s="15"/>
    </row>
    <row r="3" spans="1:27" ht="24" hidden="1" customHeight="1" x14ac:dyDescent="0.25">
      <c r="A3" s="19">
        <v>1</v>
      </c>
      <c r="B3" s="20" t="s">
        <v>116</v>
      </c>
      <c r="C3" s="20" t="s">
        <v>33</v>
      </c>
      <c r="D3" s="16">
        <v>45297</v>
      </c>
      <c r="E3" s="16">
        <v>45300</v>
      </c>
      <c r="F3" s="159" t="s">
        <v>97</v>
      </c>
      <c r="G3" s="118"/>
      <c r="H3" s="128"/>
      <c r="I3" s="28"/>
      <c r="J3" s="28"/>
      <c r="K3" s="28"/>
      <c r="L3" s="28"/>
      <c r="M3" s="28"/>
      <c r="N3" s="28"/>
      <c r="O3" s="127"/>
      <c r="P3" s="128"/>
      <c r="R3" s="15"/>
      <c r="S3" s="15"/>
      <c r="T3" s="15"/>
      <c r="U3" s="15"/>
      <c r="V3" s="15"/>
      <c r="W3" s="15"/>
      <c r="X3" s="15"/>
      <c r="Y3" s="15"/>
    </row>
    <row r="4" spans="1:27" ht="24" hidden="1" customHeight="1" x14ac:dyDescent="0.25">
      <c r="A4" s="19">
        <v>2</v>
      </c>
      <c r="B4" s="20" t="s">
        <v>116</v>
      </c>
      <c r="C4" s="20" t="s">
        <v>35</v>
      </c>
      <c r="D4" s="16">
        <v>45318</v>
      </c>
      <c r="E4" s="16">
        <v>45321</v>
      </c>
      <c r="F4" s="185" t="s">
        <v>10</v>
      </c>
      <c r="G4" s="185"/>
      <c r="H4" s="185"/>
      <c r="I4" s="40"/>
      <c r="J4" s="40"/>
      <c r="K4" s="40"/>
      <c r="L4" s="40"/>
      <c r="M4" s="40"/>
      <c r="N4" s="40"/>
      <c r="O4" s="109">
        <v>0.5</v>
      </c>
      <c r="P4" s="110"/>
      <c r="R4" s="15"/>
      <c r="S4" s="15"/>
      <c r="T4" s="15"/>
      <c r="U4" s="15"/>
      <c r="V4" s="15"/>
      <c r="W4" s="15"/>
      <c r="X4" s="15"/>
      <c r="Y4" s="15"/>
    </row>
    <row r="5" spans="1:27" ht="24" hidden="1" customHeight="1" x14ac:dyDescent="0.25">
      <c r="A5" s="19">
        <v>3</v>
      </c>
      <c r="B5" s="20" t="s">
        <v>116</v>
      </c>
      <c r="C5" s="20" t="s">
        <v>36</v>
      </c>
      <c r="D5" s="16">
        <v>45341</v>
      </c>
      <c r="E5" s="16">
        <v>45341</v>
      </c>
      <c r="F5" s="159" t="s">
        <v>14</v>
      </c>
      <c r="G5" s="183"/>
      <c r="H5" s="184"/>
      <c r="I5" s="32"/>
      <c r="J5" s="32"/>
      <c r="K5" s="32"/>
      <c r="L5" s="32"/>
      <c r="M5" s="32"/>
      <c r="N5" s="32"/>
      <c r="O5" s="109">
        <v>1</v>
      </c>
      <c r="P5" s="110"/>
      <c r="R5" s="15"/>
      <c r="S5" s="15"/>
      <c r="T5" s="15"/>
      <c r="U5" s="15"/>
      <c r="V5" s="15"/>
      <c r="W5" s="15"/>
      <c r="X5" s="15"/>
      <c r="Y5" s="15"/>
    </row>
    <row r="6" spans="1:27" ht="24" hidden="1" customHeight="1" x14ac:dyDescent="0.25">
      <c r="A6" s="19">
        <v>4</v>
      </c>
      <c r="B6" s="20" t="s">
        <v>116</v>
      </c>
      <c r="C6" s="20" t="s">
        <v>74</v>
      </c>
      <c r="D6" s="16">
        <v>45360</v>
      </c>
      <c r="E6" s="16">
        <v>45360</v>
      </c>
      <c r="F6" s="159" t="s">
        <v>14</v>
      </c>
      <c r="G6" s="183"/>
      <c r="H6" s="184"/>
      <c r="I6" s="32"/>
      <c r="J6" s="32"/>
      <c r="K6" s="32"/>
      <c r="L6" s="32"/>
      <c r="M6" s="32"/>
      <c r="N6" s="32"/>
      <c r="O6" s="109"/>
      <c r="P6" s="128"/>
      <c r="R6" s="15"/>
      <c r="S6" s="15"/>
      <c r="T6" s="15"/>
      <c r="U6" s="15"/>
      <c r="V6" s="15"/>
      <c r="W6" s="15"/>
      <c r="X6" s="15"/>
      <c r="Y6" s="15"/>
    </row>
    <row r="7" spans="1:27" ht="24" hidden="1" customHeight="1" x14ac:dyDescent="0.25">
      <c r="A7" s="19">
        <v>5</v>
      </c>
      <c r="B7" s="20" t="s">
        <v>116</v>
      </c>
      <c r="C7" s="20" t="s">
        <v>76</v>
      </c>
      <c r="D7" s="16">
        <v>45381</v>
      </c>
      <c r="E7" s="16">
        <v>45383</v>
      </c>
      <c r="F7" s="159" t="s">
        <v>10</v>
      </c>
      <c r="G7" s="118"/>
      <c r="H7" s="128"/>
      <c r="I7" s="28"/>
      <c r="J7" s="28"/>
      <c r="K7" s="28"/>
      <c r="L7" s="28"/>
      <c r="M7" s="28"/>
      <c r="N7" s="28"/>
      <c r="O7" s="109">
        <v>0.5</v>
      </c>
      <c r="P7" s="110"/>
      <c r="R7" s="15"/>
      <c r="S7" s="15"/>
      <c r="T7" s="15"/>
      <c r="U7" s="15"/>
      <c r="V7" s="15"/>
      <c r="W7" s="15"/>
      <c r="X7" s="15"/>
      <c r="Y7" s="15"/>
    </row>
    <row r="8" spans="1:27" ht="24" hidden="1" customHeight="1" x14ac:dyDescent="0.25">
      <c r="A8" s="19">
        <v>6</v>
      </c>
      <c r="B8" s="20" t="s">
        <v>116</v>
      </c>
      <c r="C8" s="20" t="s">
        <v>78</v>
      </c>
      <c r="D8" s="16">
        <v>45402</v>
      </c>
      <c r="E8" s="16">
        <v>45404</v>
      </c>
      <c r="F8" s="159" t="s">
        <v>10</v>
      </c>
      <c r="G8" s="118"/>
      <c r="H8" s="128"/>
      <c r="I8" s="28"/>
      <c r="J8" s="28"/>
      <c r="K8" s="28"/>
      <c r="L8" s="28"/>
      <c r="M8" s="28"/>
      <c r="N8" s="28"/>
      <c r="O8" s="109">
        <v>0</v>
      </c>
      <c r="P8" s="110"/>
      <c r="R8" s="15"/>
      <c r="S8" s="15"/>
      <c r="T8" s="15"/>
      <c r="U8" s="15"/>
      <c r="V8" s="15"/>
      <c r="W8" s="15"/>
      <c r="X8" s="15"/>
      <c r="Y8" s="15"/>
    </row>
    <row r="9" spans="1:27" ht="24" hidden="1" customHeight="1" x14ac:dyDescent="0.25">
      <c r="A9" s="19">
        <v>7</v>
      </c>
      <c r="B9" s="20" t="s">
        <v>116</v>
      </c>
      <c r="C9" s="20" t="s">
        <v>79</v>
      </c>
      <c r="D9" s="16">
        <v>45423</v>
      </c>
      <c r="E9" s="16">
        <v>45427</v>
      </c>
      <c r="F9" s="159" t="s">
        <v>10</v>
      </c>
      <c r="G9" s="183"/>
      <c r="H9" s="184"/>
      <c r="I9" s="32"/>
      <c r="J9" s="32"/>
      <c r="K9" s="32"/>
      <c r="L9" s="32"/>
      <c r="M9" s="32"/>
      <c r="N9" s="32"/>
      <c r="O9" s="109">
        <v>0</v>
      </c>
      <c r="P9" s="110"/>
      <c r="R9" s="15"/>
      <c r="S9" s="15"/>
      <c r="T9" s="15"/>
      <c r="U9" s="15"/>
      <c r="V9" s="15"/>
      <c r="W9" s="15"/>
      <c r="X9" s="15"/>
      <c r="Y9" s="15"/>
    </row>
    <row r="10" spans="1:27" ht="24" hidden="1" customHeight="1" x14ac:dyDescent="0.25">
      <c r="A10" s="19">
        <v>8</v>
      </c>
      <c r="B10" s="159" t="s">
        <v>90</v>
      </c>
      <c r="C10" s="183"/>
      <c r="D10" s="183"/>
      <c r="E10" s="183"/>
      <c r="F10" s="183"/>
      <c r="G10" s="183"/>
      <c r="H10" s="184"/>
      <c r="I10" s="32"/>
      <c r="J10" s="32"/>
      <c r="K10" s="32"/>
      <c r="L10" s="32"/>
      <c r="M10" s="32"/>
      <c r="N10" s="32"/>
      <c r="O10" s="109"/>
      <c r="P10" s="110"/>
      <c r="R10" s="15"/>
      <c r="S10" s="15"/>
      <c r="T10" s="15"/>
      <c r="U10" s="15"/>
      <c r="V10" s="15"/>
      <c r="W10" s="15"/>
      <c r="X10" s="15"/>
      <c r="Y10" s="15"/>
    </row>
    <row r="11" spans="1:27" ht="24" hidden="1" customHeight="1" x14ac:dyDescent="0.25">
      <c r="A11" s="19">
        <v>9</v>
      </c>
      <c r="B11" s="20" t="s">
        <v>116</v>
      </c>
      <c r="C11" s="20" t="s">
        <v>38</v>
      </c>
      <c r="D11" s="16">
        <v>45451</v>
      </c>
      <c r="E11" s="16">
        <v>45450</v>
      </c>
      <c r="F11" s="159" t="s">
        <v>14</v>
      </c>
      <c r="G11" s="118"/>
      <c r="H11" s="128"/>
      <c r="I11" s="28"/>
      <c r="J11" s="28"/>
      <c r="K11" s="28"/>
      <c r="L11" s="28"/>
      <c r="M11" s="28"/>
      <c r="N11" s="28"/>
      <c r="O11" s="109"/>
      <c r="P11" s="110"/>
      <c r="R11" s="15"/>
      <c r="S11" s="15"/>
      <c r="T11" s="15"/>
      <c r="U11" s="15"/>
      <c r="V11" s="15"/>
      <c r="W11" s="15"/>
      <c r="X11" s="15"/>
      <c r="Y11" s="15"/>
    </row>
    <row r="12" spans="1:27" ht="24" hidden="1" customHeight="1" x14ac:dyDescent="0.25">
      <c r="A12" s="19">
        <v>10</v>
      </c>
      <c r="B12" s="20" t="s">
        <v>116</v>
      </c>
      <c r="C12" s="20" t="s">
        <v>39</v>
      </c>
      <c r="D12" s="16">
        <v>45472</v>
      </c>
      <c r="E12" s="16">
        <v>45471</v>
      </c>
      <c r="F12" s="159" t="s">
        <v>14</v>
      </c>
      <c r="G12" s="118"/>
      <c r="H12" s="128"/>
      <c r="I12" s="28"/>
      <c r="J12" s="28"/>
      <c r="K12" s="28"/>
      <c r="L12" s="28"/>
      <c r="M12" s="28"/>
      <c r="N12" s="28"/>
      <c r="O12" s="109">
        <v>1</v>
      </c>
      <c r="P12" s="110"/>
      <c r="R12" s="15"/>
      <c r="S12" s="15"/>
      <c r="T12" s="15"/>
      <c r="U12" s="15"/>
      <c r="V12" s="15"/>
      <c r="W12" s="15"/>
      <c r="X12" s="15"/>
      <c r="Y12" s="15"/>
    </row>
    <row r="13" spans="1:27" ht="24" hidden="1" customHeight="1" x14ac:dyDescent="0.25">
      <c r="A13" s="19">
        <v>11</v>
      </c>
      <c r="B13" s="22" t="s">
        <v>116</v>
      </c>
      <c r="C13" s="22" t="s">
        <v>117</v>
      </c>
      <c r="D13" s="14">
        <v>45493</v>
      </c>
      <c r="E13" s="14">
        <v>45493</v>
      </c>
      <c r="F13" s="157" t="s">
        <v>14</v>
      </c>
      <c r="G13" s="180"/>
      <c r="H13" s="181"/>
      <c r="I13" s="31"/>
      <c r="J13" s="31"/>
      <c r="K13" s="31"/>
      <c r="L13" s="31"/>
      <c r="M13" s="31"/>
      <c r="N13" s="31"/>
      <c r="O13" s="109">
        <v>1</v>
      </c>
      <c r="P13" s="110"/>
    </row>
    <row r="14" spans="1:27" ht="24" hidden="1" customHeight="1" x14ac:dyDescent="0.25">
      <c r="A14" s="19">
        <v>12</v>
      </c>
      <c r="B14" s="22" t="s">
        <v>116</v>
      </c>
      <c r="C14" s="22" t="s">
        <v>118</v>
      </c>
      <c r="D14" s="14">
        <v>45514</v>
      </c>
      <c r="E14" s="14">
        <v>45517</v>
      </c>
      <c r="F14" s="157" t="s">
        <v>10</v>
      </c>
      <c r="G14" s="180"/>
      <c r="H14" s="181"/>
      <c r="I14" s="31"/>
      <c r="J14" s="31"/>
      <c r="K14" s="31"/>
      <c r="L14" s="31"/>
      <c r="M14" s="31"/>
      <c r="N14" s="31"/>
      <c r="O14" s="109">
        <v>0</v>
      </c>
      <c r="P14" s="110"/>
    </row>
    <row r="15" spans="1:27" ht="24" hidden="1" customHeight="1" x14ac:dyDescent="0.25">
      <c r="A15" s="19">
        <v>13</v>
      </c>
      <c r="B15" s="22" t="s">
        <v>116</v>
      </c>
      <c r="C15" s="22" t="s">
        <v>119</v>
      </c>
      <c r="D15" s="14">
        <v>45537</v>
      </c>
      <c r="E15" s="14">
        <v>45537</v>
      </c>
      <c r="F15" s="157" t="s">
        <v>14</v>
      </c>
      <c r="G15" s="180"/>
      <c r="H15" s="181"/>
      <c r="I15" s="31"/>
      <c r="J15" s="31"/>
      <c r="K15" s="31"/>
      <c r="L15" s="31"/>
      <c r="M15" s="31"/>
      <c r="N15" s="31"/>
      <c r="O15" s="109"/>
      <c r="P15" s="110"/>
    </row>
    <row r="16" spans="1:27" ht="24" hidden="1" customHeight="1" x14ac:dyDescent="0.25">
      <c r="A16" s="19">
        <v>14</v>
      </c>
      <c r="B16" s="22" t="s">
        <v>116</v>
      </c>
      <c r="C16" s="22" t="s">
        <v>120</v>
      </c>
      <c r="D16" s="14">
        <v>45556</v>
      </c>
      <c r="E16" s="14">
        <v>45557</v>
      </c>
      <c r="F16" s="157" t="s">
        <v>10</v>
      </c>
      <c r="G16" s="180"/>
      <c r="H16" s="181"/>
      <c r="I16" s="31"/>
      <c r="J16" s="31"/>
      <c r="K16" s="31"/>
      <c r="L16" s="31"/>
      <c r="M16" s="31"/>
      <c r="N16" s="31"/>
      <c r="O16" s="109">
        <v>0.5</v>
      </c>
      <c r="P16" s="110"/>
    </row>
    <row r="17" spans="1:27" ht="24" hidden="1" customHeight="1" x14ac:dyDescent="0.25">
      <c r="A17" s="19">
        <v>15</v>
      </c>
      <c r="B17" s="22" t="s">
        <v>116</v>
      </c>
      <c r="C17" s="22" t="s">
        <v>41</v>
      </c>
      <c r="D17" s="14">
        <v>45577</v>
      </c>
      <c r="E17" s="14">
        <v>45580</v>
      </c>
      <c r="F17" s="157" t="s">
        <v>10</v>
      </c>
      <c r="G17" s="180"/>
      <c r="H17" s="181"/>
      <c r="I17" s="31"/>
      <c r="J17" s="31"/>
      <c r="K17" s="31"/>
      <c r="L17" s="31"/>
      <c r="M17" s="31"/>
      <c r="N17" s="31"/>
      <c r="O17" s="109">
        <v>0</v>
      </c>
      <c r="P17" s="110"/>
    </row>
    <row r="18" spans="1:27" s="21" customFormat="1" ht="24" hidden="1" customHeight="1" x14ac:dyDescent="0.25">
      <c r="A18" s="19">
        <v>16</v>
      </c>
      <c r="B18" s="157" t="s">
        <v>90</v>
      </c>
      <c r="C18" s="158"/>
      <c r="D18" s="158"/>
      <c r="E18" s="158"/>
      <c r="F18" s="158"/>
      <c r="G18" s="158"/>
      <c r="H18" s="182"/>
      <c r="I18" s="25"/>
      <c r="J18" s="25"/>
      <c r="K18" s="25"/>
      <c r="L18" s="25"/>
      <c r="M18" s="25"/>
      <c r="N18" s="25"/>
      <c r="O18" s="151"/>
      <c r="P18" s="152"/>
      <c r="R18" s="23"/>
      <c r="S18" s="23"/>
      <c r="T18" s="23"/>
      <c r="U18" s="23"/>
      <c r="V18" s="23"/>
      <c r="W18" s="23"/>
      <c r="X18" s="23"/>
      <c r="Y18" s="23"/>
    </row>
    <row r="19" spans="1:27" ht="24" hidden="1" customHeight="1" x14ac:dyDescent="0.25">
      <c r="A19" s="19">
        <v>17</v>
      </c>
      <c r="B19" s="22" t="s">
        <v>116</v>
      </c>
      <c r="C19" s="22" t="s">
        <v>42</v>
      </c>
      <c r="D19" s="14">
        <v>45605</v>
      </c>
      <c r="E19" s="14">
        <v>45603</v>
      </c>
      <c r="F19" s="157" t="s">
        <v>14</v>
      </c>
      <c r="G19" s="180"/>
      <c r="H19" s="181"/>
      <c r="I19" s="31"/>
      <c r="J19" s="31"/>
      <c r="K19" s="31"/>
      <c r="L19" s="31"/>
      <c r="M19" s="31"/>
      <c r="N19" s="31"/>
      <c r="O19" s="109"/>
      <c r="P19" s="110"/>
    </row>
    <row r="20" spans="1:27" ht="24" hidden="1" customHeight="1" x14ac:dyDescent="0.25">
      <c r="A20" s="19">
        <v>18</v>
      </c>
      <c r="B20" s="22" t="s">
        <v>116</v>
      </c>
      <c r="C20" s="22" t="s">
        <v>43</v>
      </c>
      <c r="D20" s="14">
        <v>45626</v>
      </c>
      <c r="E20" s="14">
        <v>45627</v>
      </c>
      <c r="F20" s="157" t="s">
        <v>10</v>
      </c>
      <c r="G20" s="180"/>
      <c r="H20" s="181"/>
      <c r="I20" s="31"/>
      <c r="J20" s="31"/>
      <c r="K20" s="31"/>
      <c r="L20" s="31"/>
      <c r="M20" s="31"/>
      <c r="N20" s="31"/>
      <c r="O20" s="109">
        <v>0.5</v>
      </c>
      <c r="P20" s="110"/>
    </row>
    <row r="21" spans="1:27" ht="24" hidden="1" customHeight="1" x14ac:dyDescent="0.25">
      <c r="A21" s="19">
        <v>19</v>
      </c>
      <c r="B21" s="20" t="s">
        <v>116</v>
      </c>
      <c r="C21" s="20" t="s">
        <v>86</v>
      </c>
      <c r="D21" s="16">
        <v>45647</v>
      </c>
      <c r="E21" s="16">
        <v>45654</v>
      </c>
      <c r="F21" s="157" t="s">
        <v>10</v>
      </c>
      <c r="G21" s="180"/>
      <c r="H21" s="181"/>
      <c r="I21" s="31"/>
      <c r="J21" s="31"/>
      <c r="K21" s="31"/>
      <c r="L21" s="31"/>
      <c r="M21" s="31"/>
      <c r="N21" s="31"/>
      <c r="O21" s="109">
        <v>0</v>
      </c>
      <c r="P21" s="110"/>
    </row>
    <row r="22" spans="1:27" ht="24" hidden="1" customHeight="1" x14ac:dyDescent="0.25">
      <c r="A22" s="19" t="s">
        <v>19</v>
      </c>
      <c r="B22" s="127" t="s">
        <v>121</v>
      </c>
      <c r="C22" s="118"/>
      <c r="D22" s="118"/>
      <c r="E22" s="118"/>
      <c r="F22" s="118"/>
      <c r="G22" s="118"/>
      <c r="H22" s="128"/>
      <c r="I22" s="28"/>
      <c r="J22" s="28"/>
      <c r="K22" s="28"/>
      <c r="L22" s="28"/>
      <c r="M22" s="28"/>
      <c r="N22" s="28"/>
      <c r="O22" s="111">
        <v>0.47</v>
      </c>
      <c r="P22" s="112"/>
    </row>
    <row r="23" spans="1:27" ht="54" hidden="1" customHeight="1" x14ac:dyDescent="0.25">
      <c r="A23" s="121" t="s">
        <v>480</v>
      </c>
      <c r="B23" s="122"/>
      <c r="C23" s="122"/>
      <c r="D23" s="122"/>
      <c r="E23" s="122"/>
      <c r="F23" s="122"/>
      <c r="G23" s="122"/>
      <c r="H23" s="122"/>
      <c r="I23" s="162"/>
      <c r="J23" s="162"/>
      <c r="K23" s="162"/>
      <c r="L23" s="162"/>
      <c r="M23" s="162"/>
      <c r="N23" s="162"/>
      <c r="O23" s="122"/>
      <c r="P23" s="122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1:27" ht="24" hidden="1" customHeight="1" x14ac:dyDescent="0.25">
      <c r="A24" s="18" t="s">
        <v>1</v>
      </c>
      <c r="B24" s="123" t="s">
        <v>2</v>
      </c>
      <c r="C24" s="124"/>
      <c r="D24" s="123" t="s">
        <v>3</v>
      </c>
      <c r="E24" s="124"/>
      <c r="F24" s="123" t="s">
        <v>4</v>
      </c>
      <c r="G24" s="163"/>
      <c r="H24" s="163"/>
      <c r="I24" s="168" t="s">
        <v>302</v>
      </c>
      <c r="J24" s="164"/>
      <c r="K24" s="164"/>
      <c r="L24" s="164"/>
      <c r="M24" s="164"/>
      <c r="N24" s="169"/>
      <c r="O24" s="178" t="s">
        <v>5</v>
      </c>
      <c r="P24" s="179"/>
      <c r="R24" s="15"/>
      <c r="S24" s="15"/>
      <c r="T24" s="15"/>
      <c r="U24" s="15"/>
      <c r="V24" s="15"/>
      <c r="W24" s="15"/>
      <c r="X24" s="15"/>
      <c r="Y24" s="15"/>
    </row>
    <row r="25" spans="1:27" ht="24" hidden="1" customHeight="1" x14ac:dyDescent="0.25">
      <c r="A25" s="19">
        <v>1</v>
      </c>
      <c r="B25" s="20" t="s">
        <v>116</v>
      </c>
      <c r="C25" s="20" t="s">
        <v>194</v>
      </c>
      <c r="D25" s="16">
        <v>45670</v>
      </c>
      <c r="E25" s="16">
        <v>45677</v>
      </c>
      <c r="F25" s="159" t="s">
        <v>265</v>
      </c>
      <c r="G25" s="118"/>
      <c r="H25" s="128"/>
      <c r="I25" s="45"/>
      <c r="J25" s="45"/>
      <c r="K25" s="45"/>
      <c r="L25" s="45"/>
      <c r="M25" s="45"/>
      <c r="N25" s="45"/>
      <c r="O25" s="176"/>
      <c r="P25" s="177"/>
      <c r="R25" s="15"/>
      <c r="S25" s="15"/>
      <c r="T25" s="15"/>
      <c r="U25" s="15"/>
      <c r="V25" s="15"/>
      <c r="W25" s="15"/>
      <c r="X25" s="15"/>
      <c r="Y25" s="15"/>
    </row>
    <row r="26" spans="1:27" ht="24" hidden="1" customHeight="1" x14ac:dyDescent="0.25">
      <c r="A26" s="19">
        <v>2</v>
      </c>
      <c r="B26" s="20" t="s">
        <v>116</v>
      </c>
      <c r="C26" s="20" t="s">
        <v>195</v>
      </c>
      <c r="D26" s="16">
        <v>45689</v>
      </c>
      <c r="E26" s="16">
        <v>45703</v>
      </c>
      <c r="F26" s="159" t="s">
        <v>248</v>
      </c>
      <c r="G26" s="118"/>
      <c r="H26" s="128"/>
      <c r="I26" s="45"/>
      <c r="J26" s="45"/>
      <c r="K26" s="45"/>
      <c r="L26" s="45"/>
      <c r="M26" s="45"/>
      <c r="N26" s="45"/>
      <c r="O26" s="173">
        <v>0</v>
      </c>
      <c r="P26" s="174"/>
      <c r="R26" s="15"/>
      <c r="S26" s="15"/>
      <c r="T26" s="15"/>
      <c r="U26" s="15"/>
      <c r="V26" s="15"/>
      <c r="W26" s="15"/>
      <c r="X26" s="15"/>
      <c r="Y26" s="15"/>
    </row>
    <row r="27" spans="1:27" ht="24" hidden="1" customHeight="1" x14ac:dyDescent="0.25">
      <c r="A27" s="19">
        <v>3</v>
      </c>
      <c r="B27" s="20" t="s">
        <v>116</v>
      </c>
      <c r="C27" s="20" t="s">
        <v>196</v>
      </c>
      <c r="D27" s="115" t="s">
        <v>137</v>
      </c>
      <c r="E27" s="116"/>
      <c r="F27" s="159"/>
      <c r="G27" s="118"/>
      <c r="H27" s="128"/>
      <c r="I27" s="45"/>
      <c r="J27" s="45"/>
      <c r="K27" s="45"/>
      <c r="L27" s="45"/>
      <c r="M27" s="45"/>
      <c r="N27" s="45"/>
      <c r="O27" s="176"/>
      <c r="P27" s="177"/>
      <c r="R27" s="15"/>
      <c r="S27" s="15"/>
      <c r="T27" s="15"/>
      <c r="U27" s="15"/>
      <c r="V27" s="15"/>
      <c r="W27" s="15"/>
      <c r="X27" s="15"/>
      <c r="Y27" s="15"/>
    </row>
    <row r="28" spans="1:27" s="21" customFormat="1" ht="24" hidden="1" customHeight="1" x14ac:dyDescent="0.25">
      <c r="A28" s="19">
        <v>4</v>
      </c>
      <c r="B28" s="113" t="s">
        <v>225</v>
      </c>
      <c r="C28" s="114"/>
      <c r="D28" s="114"/>
      <c r="E28" s="114"/>
      <c r="F28" s="114"/>
      <c r="G28" s="114"/>
      <c r="H28" s="175"/>
      <c r="I28" s="45"/>
      <c r="J28" s="45"/>
      <c r="K28" s="45"/>
      <c r="L28" s="45"/>
      <c r="M28" s="45"/>
      <c r="N28" s="45"/>
      <c r="O28" s="173"/>
      <c r="P28" s="174"/>
      <c r="R28" s="23"/>
      <c r="S28" s="23"/>
      <c r="T28" s="23"/>
      <c r="U28" s="23"/>
      <c r="V28" s="23"/>
      <c r="W28" s="23"/>
      <c r="X28" s="23"/>
      <c r="Y28" s="23"/>
    </row>
    <row r="29" spans="1:27" ht="24" hidden="1" customHeight="1" x14ac:dyDescent="0.25">
      <c r="A29" s="19">
        <v>5</v>
      </c>
      <c r="B29" s="20" t="s">
        <v>237</v>
      </c>
      <c r="C29" s="20" t="s">
        <v>197</v>
      </c>
      <c r="D29" s="16">
        <v>45733</v>
      </c>
      <c r="E29" s="16">
        <v>45735</v>
      </c>
      <c r="F29" s="159" t="s">
        <v>248</v>
      </c>
      <c r="G29" s="118"/>
      <c r="H29" s="128"/>
      <c r="I29" s="45"/>
      <c r="J29" s="45"/>
      <c r="K29" s="45"/>
      <c r="L29" s="45"/>
      <c r="M29" s="45"/>
      <c r="N29" s="45"/>
      <c r="O29" s="173">
        <v>0</v>
      </c>
      <c r="P29" s="174"/>
      <c r="R29" s="15"/>
      <c r="S29" s="15"/>
      <c r="T29" s="15"/>
      <c r="U29" s="15"/>
      <c r="V29" s="15"/>
      <c r="W29" s="15"/>
      <c r="X29" s="15"/>
      <c r="Y29" s="15"/>
    </row>
    <row r="30" spans="1:27" ht="24" hidden="1" customHeight="1" x14ac:dyDescent="0.25">
      <c r="A30" s="19">
        <v>6</v>
      </c>
      <c r="B30" s="20" t="s">
        <v>236</v>
      </c>
      <c r="C30" s="20" t="s">
        <v>198</v>
      </c>
      <c r="D30" s="16">
        <v>45754</v>
      </c>
      <c r="E30" s="16">
        <v>45757</v>
      </c>
      <c r="F30" s="159" t="s">
        <v>265</v>
      </c>
      <c r="G30" s="118"/>
      <c r="H30" s="128"/>
      <c r="I30" s="45"/>
      <c r="J30" s="45"/>
      <c r="K30" s="45"/>
      <c r="L30" s="45"/>
      <c r="M30" s="45"/>
      <c r="N30" s="45"/>
      <c r="O30" s="173">
        <v>0</v>
      </c>
      <c r="P30" s="174"/>
      <c r="R30" s="15"/>
      <c r="S30" s="15"/>
      <c r="T30" s="15"/>
      <c r="U30" s="15"/>
      <c r="V30" s="15"/>
      <c r="W30" s="15"/>
      <c r="X30" s="15"/>
      <c r="Y30" s="15"/>
    </row>
    <row r="31" spans="1:27" s="21" customFormat="1" ht="24" hidden="1" customHeight="1" x14ac:dyDescent="0.25">
      <c r="A31" s="19">
        <v>7</v>
      </c>
      <c r="B31" s="113" t="s">
        <v>90</v>
      </c>
      <c r="C31" s="114"/>
      <c r="D31" s="114"/>
      <c r="E31" s="114"/>
      <c r="F31" s="114"/>
      <c r="G31" s="114"/>
      <c r="H31" s="175"/>
      <c r="I31" s="45"/>
      <c r="J31" s="45"/>
      <c r="K31" s="45"/>
      <c r="L31" s="45"/>
      <c r="M31" s="45"/>
      <c r="N31" s="45"/>
      <c r="O31" s="173"/>
      <c r="P31" s="174"/>
      <c r="R31" s="23"/>
      <c r="S31" s="23"/>
      <c r="T31" s="23"/>
      <c r="U31" s="23"/>
      <c r="V31" s="23"/>
      <c r="W31" s="23"/>
      <c r="X31" s="23"/>
      <c r="Y31" s="23"/>
    </row>
    <row r="32" spans="1:27" ht="24" hidden="1" customHeight="1" x14ac:dyDescent="0.25">
      <c r="A32" s="19">
        <v>8</v>
      </c>
      <c r="B32" s="20" t="s">
        <v>236</v>
      </c>
      <c r="C32" s="20" t="s">
        <v>199</v>
      </c>
      <c r="D32" s="16">
        <v>45780</v>
      </c>
      <c r="E32" s="16">
        <v>45779</v>
      </c>
      <c r="F32" s="113" t="s">
        <v>247</v>
      </c>
      <c r="G32" s="160"/>
      <c r="H32" s="161"/>
      <c r="I32" s="45"/>
      <c r="J32" s="45"/>
      <c r="K32" s="45"/>
      <c r="L32" s="45"/>
      <c r="M32" s="45"/>
      <c r="N32" s="45"/>
      <c r="O32" s="173"/>
      <c r="P32" s="174"/>
      <c r="R32" s="15"/>
      <c r="S32" s="15"/>
      <c r="T32" s="15"/>
      <c r="U32" s="15"/>
      <c r="V32" s="15"/>
      <c r="W32" s="15"/>
      <c r="X32" s="15"/>
      <c r="Y32" s="15"/>
    </row>
    <row r="33" spans="1:25" ht="24" hidden="1" customHeight="1" x14ac:dyDescent="0.25">
      <c r="A33" s="19">
        <v>9</v>
      </c>
      <c r="B33" s="20" t="s">
        <v>236</v>
      </c>
      <c r="C33" s="20" t="s">
        <v>200</v>
      </c>
      <c r="D33" s="16">
        <v>45801</v>
      </c>
      <c r="E33" s="16">
        <v>45806</v>
      </c>
      <c r="F33" s="159" t="s">
        <v>248</v>
      </c>
      <c r="G33" s="118"/>
      <c r="H33" s="128"/>
      <c r="I33" s="45"/>
      <c r="J33" s="45"/>
      <c r="K33" s="45"/>
      <c r="L33" s="45"/>
      <c r="M33" s="45"/>
      <c r="N33" s="45"/>
      <c r="O33" s="173">
        <f>1/2</f>
        <v>0.5</v>
      </c>
      <c r="P33" s="174"/>
      <c r="R33" s="15"/>
      <c r="S33" s="15"/>
      <c r="T33" s="15"/>
      <c r="U33" s="15"/>
      <c r="V33" s="15"/>
      <c r="W33" s="15"/>
      <c r="X33" s="15"/>
      <c r="Y33" s="15"/>
    </row>
    <row r="34" spans="1:25" ht="24" hidden="1" customHeight="1" x14ac:dyDescent="0.25">
      <c r="A34" s="19">
        <v>10</v>
      </c>
      <c r="B34" s="20" t="s">
        <v>236</v>
      </c>
      <c r="C34" s="20" t="s">
        <v>201</v>
      </c>
      <c r="D34" s="16">
        <v>45824</v>
      </c>
      <c r="E34" s="16">
        <v>45827</v>
      </c>
      <c r="F34" s="159" t="s">
        <v>248</v>
      </c>
      <c r="G34" s="118"/>
      <c r="H34" s="128"/>
      <c r="I34" s="45"/>
      <c r="J34" s="45"/>
      <c r="K34" s="45"/>
      <c r="L34" s="45"/>
      <c r="M34" s="45"/>
      <c r="N34" s="45"/>
      <c r="O34" s="173">
        <v>0</v>
      </c>
      <c r="P34" s="174"/>
      <c r="R34" s="15"/>
      <c r="S34" s="15"/>
      <c r="T34" s="15"/>
      <c r="U34" s="15"/>
      <c r="V34" s="15"/>
      <c r="W34" s="15"/>
      <c r="X34" s="15"/>
      <c r="Y34" s="15"/>
    </row>
    <row r="35" spans="1:25" ht="24" hidden="1" customHeight="1" x14ac:dyDescent="0.25">
      <c r="A35" s="19">
        <v>11</v>
      </c>
      <c r="B35" s="22" t="s">
        <v>236</v>
      </c>
      <c r="C35" s="22" t="s">
        <v>202</v>
      </c>
      <c r="D35" s="14">
        <v>45843</v>
      </c>
      <c r="E35" s="14">
        <v>45848</v>
      </c>
      <c r="F35" s="159" t="s">
        <v>248</v>
      </c>
      <c r="G35" s="118"/>
      <c r="H35" s="128"/>
      <c r="I35" s="45"/>
      <c r="J35" s="45"/>
      <c r="K35" s="45"/>
      <c r="L35" s="45"/>
      <c r="M35" s="45"/>
      <c r="N35" s="45"/>
      <c r="O35" s="173">
        <v>0</v>
      </c>
      <c r="P35" s="174"/>
      <c r="R35" s="15"/>
      <c r="S35" s="15"/>
      <c r="T35" s="15"/>
      <c r="U35" s="15"/>
      <c r="V35" s="15"/>
      <c r="W35" s="15"/>
      <c r="X35" s="15"/>
      <c r="Y35" s="15"/>
    </row>
    <row r="36" spans="1:25" ht="24" hidden="1" customHeight="1" x14ac:dyDescent="0.25">
      <c r="A36" s="19">
        <v>12</v>
      </c>
      <c r="B36" s="113" t="s">
        <v>225</v>
      </c>
      <c r="C36" s="114"/>
      <c r="D36" s="114"/>
      <c r="E36" s="114"/>
      <c r="F36" s="114"/>
      <c r="G36" s="114"/>
      <c r="H36" s="114"/>
      <c r="I36" s="25"/>
      <c r="J36" s="25"/>
      <c r="K36" s="109"/>
      <c r="L36" s="110"/>
      <c r="O36" s="127"/>
      <c r="P36" s="128"/>
    </row>
    <row r="37" spans="1:25" ht="24" hidden="1" customHeight="1" x14ac:dyDescent="0.25">
      <c r="A37" s="19">
        <v>13</v>
      </c>
      <c r="B37" s="20" t="s">
        <v>236</v>
      </c>
      <c r="C37" s="20" t="s">
        <v>203</v>
      </c>
      <c r="D37" s="16">
        <v>45871</v>
      </c>
      <c r="E37" s="16">
        <v>45871</v>
      </c>
      <c r="F37" s="113" t="s">
        <v>247</v>
      </c>
      <c r="G37" s="160"/>
      <c r="H37" s="161"/>
      <c r="I37" s="45"/>
      <c r="J37" s="45"/>
      <c r="K37" s="45"/>
      <c r="L37" s="45"/>
      <c r="M37" s="45"/>
      <c r="N37" s="45"/>
      <c r="O37" s="127"/>
      <c r="P37" s="128"/>
      <c r="R37" s="15"/>
      <c r="S37" s="15"/>
      <c r="T37" s="15"/>
      <c r="U37" s="15"/>
      <c r="V37" s="15"/>
      <c r="W37" s="15"/>
      <c r="X37" s="15"/>
      <c r="Y37" s="15"/>
    </row>
    <row r="38" spans="1:25" ht="24" hidden="1" customHeight="1" x14ac:dyDescent="0.25">
      <c r="A38" s="19">
        <v>14</v>
      </c>
      <c r="B38" s="20" t="s">
        <v>236</v>
      </c>
      <c r="C38" s="20" t="s">
        <v>216</v>
      </c>
      <c r="D38" s="16">
        <v>45892</v>
      </c>
      <c r="E38" s="16">
        <v>45895</v>
      </c>
      <c r="F38" s="159" t="s">
        <v>248</v>
      </c>
      <c r="G38" s="118"/>
      <c r="H38" s="128"/>
      <c r="I38" s="45"/>
      <c r="J38" s="45"/>
      <c r="K38" s="45"/>
      <c r="L38" s="45"/>
      <c r="M38" s="45"/>
      <c r="N38" s="45"/>
      <c r="O38" s="173">
        <f>1/2</f>
        <v>0.5</v>
      </c>
      <c r="P38" s="174"/>
      <c r="R38" s="15"/>
      <c r="S38" s="15"/>
      <c r="T38" s="15"/>
      <c r="U38" s="15"/>
      <c r="V38" s="15"/>
      <c r="W38" s="15"/>
      <c r="X38" s="15"/>
      <c r="Y38" s="15"/>
    </row>
    <row r="39" spans="1:25" ht="24" hidden="1" customHeight="1" x14ac:dyDescent="0.25">
      <c r="A39" s="19">
        <v>15</v>
      </c>
      <c r="B39" s="20" t="s">
        <v>236</v>
      </c>
      <c r="C39" s="20" t="s">
        <v>217</v>
      </c>
      <c r="D39" s="16">
        <v>45915</v>
      </c>
      <c r="E39" s="16">
        <v>45916</v>
      </c>
      <c r="F39" s="159" t="s">
        <v>248</v>
      </c>
      <c r="G39" s="118"/>
      <c r="H39" s="128"/>
      <c r="I39" s="45"/>
      <c r="J39" s="45"/>
      <c r="K39" s="45"/>
      <c r="L39" s="45"/>
      <c r="M39" s="45"/>
      <c r="N39" s="45"/>
      <c r="O39" s="173">
        <v>0</v>
      </c>
      <c r="P39" s="174"/>
      <c r="R39" s="15"/>
      <c r="S39" s="15"/>
      <c r="T39" s="15"/>
      <c r="U39" s="15"/>
      <c r="V39" s="15"/>
      <c r="W39" s="15"/>
      <c r="X39" s="15"/>
      <c r="Y39" s="15"/>
    </row>
    <row r="40" spans="1:25" ht="24" hidden="1" customHeight="1" x14ac:dyDescent="0.25">
      <c r="A40" s="19">
        <v>16</v>
      </c>
      <c r="B40" s="20" t="s">
        <v>237</v>
      </c>
      <c r="C40" s="20" t="s">
        <v>218</v>
      </c>
      <c r="D40" s="16">
        <v>45934</v>
      </c>
      <c r="E40" s="16">
        <v>45942</v>
      </c>
      <c r="F40" s="159" t="s">
        <v>248</v>
      </c>
      <c r="G40" s="118"/>
      <c r="H40" s="128"/>
      <c r="I40" s="45"/>
      <c r="J40" s="45"/>
      <c r="K40" s="45"/>
      <c r="L40" s="45"/>
      <c r="M40" s="45"/>
      <c r="N40" s="45"/>
      <c r="O40" s="173"/>
      <c r="P40" s="174"/>
      <c r="R40" s="15"/>
      <c r="S40" s="15"/>
      <c r="T40" s="15"/>
      <c r="U40" s="15"/>
      <c r="V40" s="15"/>
      <c r="W40" s="15"/>
      <c r="X40" s="15"/>
      <c r="Y40" s="15"/>
    </row>
    <row r="41" spans="1:25" ht="24" hidden="1" customHeight="1" x14ac:dyDescent="0.25">
      <c r="A41" s="19">
        <v>17</v>
      </c>
      <c r="B41" s="20" t="s">
        <v>236</v>
      </c>
      <c r="C41" s="20" t="s">
        <v>219</v>
      </c>
      <c r="D41" s="16">
        <v>45957</v>
      </c>
      <c r="E41" s="16">
        <v>45963</v>
      </c>
      <c r="F41" s="159" t="s">
        <v>248</v>
      </c>
      <c r="G41" s="118"/>
      <c r="H41" s="128"/>
      <c r="I41" s="45"/>
      <c r="J41" s="45"/>
      <c r="K41" s="45"/>
      <c r="L41" s="45"/>
      <c r="M41" s="45"/>
      <c r="N41" s="45"/>
      <c r="O41" s="173">
        <v>0</v>
      </c>
      <c r="P41" s="174"/>
      <c r="R41" s="15"/>
      <c r="S41" s="15"/>
      <c r="T41" s="15"/>
      <c r="U41" s="15"/>
      <c r="V41" s="15"/>
      <c r="W41" s="15"/>
      <c r="X41" s="15"/>
      <c r="Y41" s="15"/>
    </row>
    <row r="42" spans="1:25" ht="24" hidden="1" customHeight="1" x14ac:dyDescent="0.25">
      <c r="A42" s="19">
        <v>18</v>
      </c>
      <c r="B42" s="113" t="s">
        <v>225</v>
      </c>
      <c r="C42" s="114"/>
      <c r="D42" s="114"/>
      <c r="E42" s="114"/>
      <c r="F42" s="114"/>
      <c r="G42" s="114"/>
      <c r="H42" s="114"/>
      <c r="I42" s="25"/>
      <c r="J42" s="25"/>
      <c r="K42" s="109"/>
      <c r="L42" s="110"/>
      <c r="O42" s="173"/>
      <c r="P42" s="174"/>
    </row>
    <row r="43" spans="1:25" ht="24" hidden="1" customHeight="1" x14ac:dyDescent="0.25">
      <c r="A43" s="19">
        <v>19</v>
      </c>
      <c r="B43" s="20" t="s">
        <v>236</v>
      </c>
      <c r="C43" s="20" t="s">
        <v>289</v>
      </c>
      <c r="D43" s="16">
        <v>45983</v>
      </c>
      <c r="E43" s="16">
        <v>45985</v>
      </c>
      <c r="F43" s="159" t="s">
        <v>248</v>
      </c>
      <c r="G43" s="118"/>
      <c r="H43" s="128"/>
      <c r="I43" s="45"/>
      <c r="J43" s="45"/>
      <c r="K43" s="45"/>
      <c r="L43" s="45"/>
      <c r="M43" s="45"/>
      <c r="N43" s="45"/>
      <c r="O43" s="173">
        <v>0</v>
      </c>
      <c r="P43" s="174"/>
      <c r="R43" s="15"/>
      <c r="S43" s="15"/>
      <c r="T43" s="15"/>
      <c r="U43" s="15"/>
      <c r="V43" s="15"/>
      <c r="W43" s="15"/>
      <c r="X43" s="15"/>
      <c r="Y43" s="15"/>
    </row>
    <row r="44" spans="1:25" ht="24" hidden="1" customHeight="1" x14ac:dyDescent="0.25">
      <c r="A44" s="19">
        <v>20</v>
      </c>
      <c r="B44" s="20" t="s">
        <v>236</v>
      </c>
      <c r="C44" s="20" t="s">
        <v>221</v>
      </c>
      <c r="D44" s="16">
        <v>46006</v>
      </c>
      <c r="E44" s="16">
        <v>46008</v>
      </c>
      <c r="F44" s="159" t="s">
        <v>248</v>
      </c>
      <c r="G44" s="118"/>
      <c r="H44" s="128"/>
      <c r="I44" s="45"/>
      <c r="J44" s="45"/>
      <c r="K44" s="45"/>
      <c r="L44" s="45"/>
      <c r="M44" s="45"/>
      <c r="N44" s="45"/>
      <c r="O44" s="173">
        <v>0</v>
      </c>
      <c r="P44" s="174"/>
      <c r="R44" s="15"/>
      <c r="S44" s="15"/>
      <c r="T44" s="15"/>
      <c r="U44" s="15"/>
      <c r="V44" s="15"/>
      <c r="W44" s="15"/>
      <c r="X44" s="15"/>
      <c r="Y44" s="15"/>
    </row>
    <row r="45" spans="1:25" ht="24" hidden="1" customHeight="1" x14ac:dyDescent="0.25">
      <c r="A45" s="19"/>
      <c r="B45" s="20"/>
      <c r="C45" s="20"/>
      <c r="D45" s="16"/>
      <c r="E45" s="16"/>
      <c r="F45" s="159"/>
      <c r="G45" s="118"/>
      <c r="H45" s="128"/>
      <c r="I45" s="45"/>
      <c r="J45" s="45"/>
      <c r="K45" s="45"/>
      <c r="L45" s="45"/>
      <c r="M45" s="45"/>
      <c r="N45" s="45"/>
      <c r="O45" s="127"/>
      <c r="P45" s="128"/>
      <c r="R45" s="15"/>
      <c r="S45" s="15"/>
      <c r="T45" s="15"/>
      <c r="U45" s="15"/>
      <c r="V45" s="15"/>
      <c r="W45" s="15"/>
      <c r="X45" s="15"/>
      <c r="Y45" s="15"/>
    </row>
    <row r="46" spans="1:25" ht="24" hidden="1" customHeight="1" x14ac:dyDescent="0.25">
      <c r="A46" s="19"/>
      <c r="B46" s="20"/>
      <c r="C46" s="20"/>
      <c r="D46" s="16"/>
      <c r="E46" s="16"/>
      <c r="F46" s="159"/>
      <c r="G46" s="118"/>
      <c r="H46" s="128"/>
      <c r="I46" s="45"/>
      <c r="J46" s="45"/>
      <c r="K46" s="45"/>
      <c r="L46" s="45"/>
      <c r="M46" s="45"/>
      <c r="N46" s="45"/>
      <c r="O46" s="127"/>
      <c r="P46" s="128"/>
      <c r="R46" s="15"/>
      <c r="S46" s="15"/>
      <c r="T46" s="15"/>
      <c r="U46" s="15"/>
      <c r="V46" s="15"/>
      <c r="W46" s="15"/>
      <c r="X46" s="15"/>
      <c r="Y46" s="15"/>
    </row>
    <row r="47" spans="1:25" ht="24" hidden="1" customHeight="1" x14ac:dyDescent="0.25">
      <c r="A47" s="19"/>
      <c r="B47" s="20"/>
      <c r="C47" s="20"/>
      <c r="D47" s="16"/>
      <c r="E47" s="16"/>
      <c r="F47" s="159"/>
      <c r="G47" s="118"/>
      <c r="H47" s="128"/>
      <c r="I47" s="45"/>
      <c r="J47" s="45"/>
      <c r="K47" s="45"/>
      <c r="L47" s="45"/>
      <c r="M47" s="45"/>
      <c r="N47" s="45"/>
      <c r="O47" s="127"/>
      <c r="P47" s="128"/>
      <c r="R47" s="15"/>
      <c r="S47" s="15"/>
      <c r="T47" s="15"/>
      <c r="U47" s="15"/>
      <c r="V47" s="15"/>
      <c r="W47" s="15"/>
      <c r="X47" s="15"/>
      <c r="Y47" s="15"/>
    </row>
    <row r="48" spans="1:25" ht="24" hidden="1" customHeight="1" x14ac:dyDescent="0.25">
      <c r="A48" s="19"/>
      <c r="B48" s="20"/>
      <c r="C48" s="20"/>
      <c r="D48" s="16"/>
      <c r="E48" s="16"/>
      <c r="F48" s="159"/>
      <c r="G48" s="118"/>
      <c r="H48" s="128"/>
      <c r="I48" s="45"/>
      <c r="J48" s="45"/>
      <c r="K48" s="45"/>
      <c r="L48" s="45"/>
      <c r="M48" s="45"/>
      <c r="N48" s="45"/>
      <c r="O48" s="127"/>
      <c r="P48" s="128"/>
      <c r="R48" s="15"/>
      <c r="S48" s="15"/>
      <c r="T48" s="15"/>
      <c r="U48" s="15"/>
      <c r="V48" s="15"/>
      <c r="W48" s="15"/>
      <c r="X48" s="15"/>
      <c r="Y48" s="15"/>
    </row>
    <row r="49" spans="1:25" ht="24" hidden="1" customHeight="1" x14ac:dyDescent="0.25">
      <c r="A49" s="19"/>
      <c r="B49" s="20"/>
      <c r="C49" s="20"/>
      <c r="D49" s="16"/>
      <c r="E49" s="16"/>
      <c r="F49" s="159"/>
      <c r="G49" s="118"/>
      <c r="H49" s="128"/>
      <c r="I49" s="45"/>
      <c r="J49" s="45"/>
      <c r="K49" s="45"/>
      <c r="L49" s="45"/>
      <c r="M49" s="45"/>
      <c r="N49" s="45"/>
      <c r="O49" s="127"/>
      <c r="P49" s="128"/>
      <c r="R49" s="15"/>
      <c r="S49" s="15"/>
      <c r="T49" s="15"/>
      <c r="U49" s="15"/>
      <c r="V49" s="15"/>
      <c r="W49" s="15"/>
      <c r="X49" s="15"/>
      <c r="Y49" s="15"/>
    </row>
    <row r="50" spans="1:25" ht="24" hidden="1" customHeight="1" x14ac:dyDescent="0.25">
      <c r="A50" s="19"/>
      <c r="B50" s="20"/>
      <c r="C50" s="20"/>
      <c r="D50" s="16"/>
      <c r="E50" s="16"/>
      <c r="F50" s="159"/>
      <c r="G50" s="118"/>
      <c r="H50" s="128"/>
      <c r="I50" s="45"/>
      <c r="J50" s="45"/>
      <c r="K50" s="45"/>
      <c r="L50" s="45"/>
      <c r="M50" s="45"/>
      <c r="N50" s="45"/>
      <c r="O50" s="127"/>
      <c r="P50" s="128"/>
      <c r="R50" s="15"/>
      <c r="S50" s="15"/>
      <c r="T50" s="15"/>
      <c r="U50" s="15"/>
      <c r="V50" s="15"/>
      <c r="W50" s="15"/>
      <c r="X50" s="15"/>
      <c r="Y50" s="15"/>
    </row>
    <row r="51" spans="1:25" ht="24" hidden="1" customHeight="1" x14ac:dyDescent="0.25">
      <c r="A51" s="19" t="s">
        <v>19</v>
      </c>
      <c r="B51" s="117" t="s">
        <v>660</v>
      </c>
      <c r="C51" s="118"/>
      <c r="D51" s="118"/>
      <c r="E51" s="118"/>
      <c r="F51" s="118"/>
      <c r="G51" s="118"/>
      <c r="H51" s="128"/>
      <c r="I51" s="28"/>
      <c r="J51" s="28"/>
      <c r="K51" s="28"/>
      <c r="L51" s="28"/>
      <c r="M51" s="28"/>
      <c r="N51" s="28"/>
      <c r="O51" s="111">
        <f>2/15</f>
        <v>0.13333333333333333</v>
      </c>
      <c r="P51" s="112"/>
    </row>
    <row r="52" spans="1:25" s="2" customFormat="1" ht="54" customHeight="1" x14ac:dyDescent="0.25">
      <c r="A52" s="129" t="s">
        <v>998</v>
      </c>
      <c r="B52" s="130"/>
      <c r="C52" s="130"/>
      <c r="D52" s="130"/>
      <c r="E52" s="130"/>
      <c r="F52" s="130"/>
      <c r="G52" s="130"/>
      <c r="H52" s="130"/>
      <c r="J52" s="11"/>
      <c r="K52" s="11"/>
      <c r="L52" s="11"/>
      <c r="M52" s="11"/>
      <c r="N52" s="11"/>
      <c r="O52" s="11"/>
      <c r="P52" s="11"/>
      <c r="Q52" s="11"/>
      <c r="R52" s="11"/>
      <c r="S52" s="11"/>
    </row>
    <row r="53" spans="1:25" s="2" customFormat="1" ht="24" customHeight="1" x14ac:dyDescent="0.25">
      <c r="A53" s="3" t="s">
        <v>1</v>
      </c>
      <c r="B53" s="131" t="s">
        <v>2</v>
      </c>
      <c r="C53" s="132"/>
      <c r="D53" s="131" t="s">
        <v>3</v>
      </c>
      <c r="E53" s="132"/>
      <c r="F53" s="3" t="s">
        <v>4</v>
      </c>
      <c r="G53" s="133" t="s">
        <v>5</v>
      </c>
      <c r="H53" s="134"/>
      <c r="J53" s="11"/>
      <c r="K53" s="11"/>
      <c r="L53" s="11"/>
      <c r="M53" s="11"/>
      <c r="N53" s="11"/>
      <c r="O53" s="11"/>
      <c r="P53" s="11"/>
      <c r="Q53" s="11"/>
    </row>
    <row r="54" spans="1:25" s="2" customFormat="1" ht="24" customHeight="1" x14ac:dyDescent="0.25">
      <c r="A54" s="4">
        <v>1</v>
      </c>
      <c r="B54" s="6" t="s">
        <v>236</v>
      </c>
      <c r="C54" s="6" t="s">
        <v>1002</v>
      </c>
      <c r="D54" s="9">
        <v>46025</v>
      </c>
      <c r="E54" s="9">
        <v>46028</v>
      </c>
      <c r="F54" s="8" t="s">
        <v>248</v>
      </c>
      <c r="G54" s="119"/>
      <c r="H54" s="120"/>
      <c r="J54" s="11"/>
      <c r="K54" s="11"/>
      <c r="L54" s="11"/>
      <c r="M54" s="11"/>
      <c r="N54" s="11"/>
      <c r="O54" s="11"/>
      <c r="P54" s="11"/>
      <c r="Q54" s="11"/>
    </row>
    <row r="55" spans="1:25" s="2" customFormat="1" ht="24" customHeight="1" x14ac:dyDescent="0.25">
      <c r="A55" s="4">
        <v>2</v>
      </c>
      <c r="B55" s="6" t="s">
        <v>236</v>
      </c>
      <c r="C55" s="6" t="s">
        <v>1029</v>
      </c>
      <c r="D55" s="9">
        <v>46048</v>
      </c>
      <c r="E55" s="9">
        <v>46049</v>
      </c>
      <c r="F55" s="36" t="s">
        <v>247</v>
      </c>
      <c r="G55" s="119"/>
      <c r="H55" s="120"/>
      <c r="J55" s="11"/>
      <c r="K55" s="11"/>
      <c r="L55" s="11"/>
      <c r="M55" s="11"/>
      <c r="N55" s="11"/>
      <c r="O55" s="11"/>
      <c r="P55" s="11"/>
      <c r="Q55" s="11"/>
    </row>
    <row r="56" spans="1:25" s="2" customFormat="1" ht="24" customHeight="1" x14ac:dyDescent="0.25">
      <c r="A56" s="4">
        <v>3</v>
      </c>
      <c r="B56" s="6" t="s">
        <v>236</v>
      </c>
      <c r="C56" s="6" t="s">
        <v>1030</v>
      </c>
      <c r="D56" s="9">
        <v>46074</v>
      </c>
      <c r="E56" s="9">
        <v>46075</v>
      </c>
      <c r="F56" s="36" t="s">
        <v>247</v>
      </c>
      <c r="G56" s="119"/>
      <c r="H56" s="120"/>
      <c r="J56" s="11"/>
      <c r="K56" s="11"/>
      <c r="L56" s="11"/>
      <c r="M56" s="11"/>
      <c r="N56" s="11"/>
      <c r="O56" s="11"/>
      <c r="P56" s="11"/>
      <c r="Q56" s="11"/>
    </row>
    <row r="57" spans="1:25" s="2" customFormat="1" ht="24" customHeight="1" x14ac:dyDescent="0.25">
      <c r="A57" s="4">
        <v>4</v>
      </c>
      <c r="B57" s="6" t="s">
        <v>236</v>
      </c>
      <c r="C57" s="6" t="s">
        <v>1004</v>
      </c>
      <c r="D57" s="9">
        <v>46095</v>
      </c>
      <c r="E57" s="9">
        <v>46097</v>
      </c>
      <c r="F57" s="8" t="s">
        <v>248</v>
      </c>
      <c r="G57" s="119"/>
      <c r="H57" s="120"/>
      <c r="J57" s="11"/>
      <c r="K57" s="11"/>
      <c r="L57" s="11"/>
      <c r="M57" s="11"/>
      <c r="N57" s="11"/>
      <c r="O57" s="11"/>
      <c r="P57" s="11"/>
      <c r="Q57" s="11"/>
    </row>
    <row r="58" spans="1:25" s="2" customFormat="1" ht="24" customHeight="1" x14ac:dyDescent="0.25">
      <c r="A58" s="4">
        <v>5</v>
      </c>
      <c r="B58" s="6" t="s">
        <v>236</v>
      </c>
      <c r="C58" s="6" t="s">
        <v>1009</v>
      </c>
      <c r="D58" s="9">
        <v>46116</v>
      </c>
      <c r="E58" s="9">
        <v>46118</v>
      </c>
      <c r="F58" s="8" t="s">
        <v>248</v>
      </c>
      <c r="G58" s="119"/>
      <c r="H58" s="120"/>
      <c r="J58" s="11"/>
      <c r="K58" s="11"/>
      <c r="L58" s="11"/>
      <c r="M58" s="11"/>
      <c r="N58" s="11"/>
      <c r="O58" s="11"/>
      <c r="P58" s="11"/>
      <c r="Q58" s="11"/>
    </row>
    <row r="59" spans="1:25" s="2" customFormat="1" ht="24" customHeight="1" x14ac:dyDescent="0.25">
      <c r="A59" s="4">
        <v>6</v>
      </c>
      <c r="B59" s="6" t="s">
        <v>236</v>
      </c>
      <c r="C59" s="6" t="s">
        <v>1011</v>
      </c>
      <c r="D59" s="9">
        <v>46139</v>
      </c>
      <c r="E59" s="9">
        <v>46143</v>
      </c>
      <c r="F59" s="8" t="s">
        <v>248</v>
      </c>
      <c r="G59" s="119"/>
      <c r="H59" s="120"/>
      <c r="J59" s="11"/>
      <c r="K59" s="11"/>
      <c r="L59" s="11"/>
      <c r="M59" s="11"/>
      <c r="N59" s="11"/>
      <c r="O59" s="11"/>
      <c r="P59" s="11"/>
      <c r="Q59" s="11"/>
    </row>
    <row r="60" spans="1:25" s="2" customFormat="1" ht="24" customHeight="1" x14ac:dyDescent="0.25">
      <c r="A60" s="4">
        <v>7</v>
      </c>
      <c r="B60" s="6" t="s">
        <v>236</v>
      </c>
      <c r="C60" s="6" t="s">
        <v>1031</v>
      </c>
      <c r="D60" s="9">
        <v>46165</v>
      </c>
      <c r="E60" s="9">
        <v>46167</v>
      </c>
      <c r="F60" s="8" t="s">
        <v>248</v>
      </c>
      <c r="G60" s="119"/>
      <c r="H60" s="120"/>
      <c r="J60" s="11"/>
      <c r="K60" s="11"/>
      <c r="L60" s="11"/>
      <c r="M60" s="11"/>
      <c r="N60" s="11"/>
      <c r="O60" s="11"/>
      <c r="P60" s="11"/>
      <c r="Q60" s="11"/>
    </row>
    <row r="61" spans="1:25" s="2" customFormat="1" ht="24" customHeight="1" x14ac:dyDescent="0.25">
      <c r="A61" s="4">
        <v>8</v>
      </c>
      <c r="B61" s="6" t="s">
        <v>236</v>
      </c>
      <c r="C61" s="6" t="s">
        <v>1032</v>
      </c>
      <c r="D61" s="9">
        <v>46188</v>
      </c>
      <c r="E61" s="9">
        <v>46191</v>
      </c>
      <c r="F61" s="8" t="s">
        <v>248</v>
      </c>
      <c r="G61" s="119"/>
      <c r="H61" s="120"/>
      <c r="J61" s="11"/>
      <c r="K61" s="11"/>
      <c r="L61" s="11"/>
      <c r="M61" s="11"/>
      <c r="N61" s="11"/>
      <c r="O61" s="11"/>
      <c r="P61" s="11"/>
      <c r="Q61" s="11"/>
    </row>
    <row r="62" spans="1:25" s="2" customFormat="1" ht="24.65" customHeight="1" x14ac:dyDescent="0.25">
      <c r="A62" s="10" t="s">
        <v>240</v>
      </c>
      <c r="B62" s="170" t="s">
        <v>1093</v>
      </c>
      <c r="C62" s="170"/>
      <c r="D62" s="170"/>
      <c r="E62" s="170"/>
      <c r="F62" s="170"/>
      <c r="G62" s="153">
        <f>2/8</f>
        <v>0.25</v>
      </c>
      <c r="H62" s="154"/>
    </row>
  </sheetData>
  <mergeCells count="122">
    <mergeCell ref="G59:H59"/>
    <mergeCell ref="G60:H60"/>
    <mergeCell ref="G61:H61"/>
    <mergeCell ref="B62:F62"/>
    <mergeCell ref="G62:H62"/>
    <mergeCell ref="A52:H52"/>
    <mergeCell ref="B53:C53"/>
    <mergeCell ref="D53:E53"/>
    <mergeCell ref="G53:H53"/>
    <mergeCell ref="G54:H54"/>
    <mergeCell ref="G55:H55"/>
    <mergeCell ref="G56:H56"/>
    <mergeCell ref="G57:H57"/>
    <mergeCell ref="G58:H58"/>
    <mergeCell ref="F8:H8"/>
    <mergeCell ref="O8:P8"/>
    <mergeCell ref="F3:H3"/>
    <mergeCell ref="O3:P3"/>
    <mergeCell ref="F4:H4"/>
    <mergeCell ref="O4:P4"/>
    <mergeCell ref="F5:H5"/>
    <mergeCell ref="O5:P5"/>
    <mergeCell ref="F12:H12"/>
    <mergeCell ref="O12:P12"/>
    <mergeCell ref="F9:H9"/>
    <mergeCell ref="O9:P9"/>
    <mergeCell ref="B10:H10"/>
    <mergeCell ref="O10:P10"/>
    <mergeCell ref="F11:H11"/>
    <mergeCell ref="O11:P11"/>
    <mergeCell ref="A1:P1"/>
    <mergeCell ref="B2:C2"/>
    <mergeCell ref="D2:E2"/>
    <mergeCell ref="F2:H2"/>
    <mergeCell ref="O2:P2"/>
    <mergeCell ref="F6:H6"/>
    <mergeCell ref="O6:P6"/>
    <mergeCell ref="F7:H7"/>
    <mergeCell ref="O7:P7"/>
    <mergeCell ref="B36:H36"/>
    <mergeCell ref="O36:P36"/>
    <mergeCell ref="B42:H42"/>
    <mergeCell ref="O42:P42"/>
    <mergeCell ref="F13:H13"/>
    <mergeCell ref="F15:H15"/>
    <mergeCell ref="O15:P15"/>
    <mergeCell ref="F16:H16"/>
    <mergeCell ref="O16:P16"/>
    <mergeCell ref="F17:H17"/>
    <mergeCell ref="O17:P17"/>
    <mergeCell ref="O13:P13"/>
    <mergeCell ref="F14:H14"/>
    <mergeCell ref="O14:P14"/>
    <mergeCell ref="F21:H21"/>
    <mergeCell ref="O21:P21"/>
    <mergeCell ref="B22:H22"/>
    <mergeCell ref="O22:P22"/>
    <mergeCell ref="B18:H18"/>
    <mergeCell ref="O18:P18"/>
    <mergeCell ref="F19:H19"/>
    <mergeCell ref="O19:P19"/>
    <mergeCell ref="F20:H20"/>
    <mergeCell ref="O20:P20"/>
    <mergeCell ref="F25:H25"/>
    <mergeCell ref="O25:P25"/>
    <mergeCell ref="F26:H26"/>
    <mergeCell ref="O26:P26"/>
    <mergeCell ref="F27:H27"/>
    <mergeCell ref="O27:P27"/>
    <mergeCell ref="A23:P23"/>
    <mergeCell ref="B24:C24"/>
    <mergeCell ref="D24:E24"/>
    <mergeCell ref="F24:H24"/>
    <mergeCell ref="O24:P24"/>
    <mergeCell ref="I24:N24"/>
    <mergeCell ref="B51:H51"/>
    <mergeCell ref="O51:P51"/>
    <mergeCell ref="F49:H49"/>
    <mergeCell ref="O49:P49"/>
    <mergeCell ref="F50:H50"/>
    <mergeCell ref="O50:P50"/>
    <mergeCell ref="D27:E27"/>
    <mergeCell ref="B28:H28"/>
    <mergeCell ref="O28:P28"/>
    <mergeCell ref="B31:H31"/>
    <mergeCell ref="O31:P31"/>
    <mergeCell ref="F33:H33"/>
    <mergeCell ref="O33:P33"/>
    <mergeCell ref="F34:H34"/>
    <mergeCell ref="O34:P34"/>
    <mergeCell ref="F35:H35"/>
    <mergeCell ref="O35:P35"/>
    <mergeCell ref="F29:H29"/>
    <mergeCell ref="O29:P29"/>
    <mergeCell ref="F30:H30"/>
    <mergeCell ref="O30:P30"/>
    <mergeCell ref="F32:H32"/>
    <mergeCell ref="O32:P32"/>
    <mergeCell ref="K36:L36"/>
    <mergeCell ref="F46:H46"/>
    <mergeCell ref="O46:P46"/>
    <mergeCell ref="F47:H47"/>
    <mergeCell ref="O47:P47"/>
    <mergeCell ref="F48:H48"/>
    <mergeCell ref="O48:P48"/>
    <mergeCell ref="F44:H44"/>
    <mergeCell ref="O44:P44"/>
    <mergeCell ref="F45:H45"/>
    <mergeCell ref="O45:P45"/>
    <mergeCell ref="F37:H37"/>
    <mergeCell ref="O37:P37"/>
    <mergeCell ref="F41:H41"/>
    <mergeCell ref="O41:P41"/>
    <mergeCell ref="F43:H43"/>
    <mergeCell ref="O43:P43"/>
    <mergeCell ref="F38:H38"/>
    <mergeCell ref="O38:P38"/>
    <mergeCell ref="F39:H39"/>
    <mergeCell ref="O39:P39"/>
    <mergeCell ref="F40:H40"/>
    <mergeCell ref="O40:P40"/>
    <mergeCell ref="K42:L42"/>
  </mergeCells>
  <phoneticPr fontId="16" type="noConversion"/>
  <conditionalFormatting sqref="A52:H52">
    <cfRule type="colorScale" priority="1">
      <colorScale>
        <cfvo type="min"/>
        <cfvo type="max"/>
        <color theme="6" tint="0.59999389629810485"/>
        <color theme="6" tint="0.59999389629810485"/>
      </colorScale>
    </cfRule>
  </conditionalFormatting>
  <conditionalFormatting sqref="A1:P1">
    <cfRule type="colorScale" priority="4">
      <colorScale>
        <cfvo type="min"/>
        <cfvo type="max"/>
        <color theme="6" tint="0.59999389629810485"/>
        <color theme="6" tint="0.59999389629810485"/>
      </colorScale>
    </cfRule>
  </conditionalFormatting>
  <conditionalFormatting sqref="A23:P23">
    <cfRule type="colorScale" priority="2">
      <colorScale>
        <cfvo type="min"/>
        <cfvo type="max"/>
        <color theme="6" tint="0.59999389629810485"/>
        <color theme="6" tint="0.59999389629810485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NPX(ASL)</vt:lpstr>
      <vt:lpstr>NPX(ZIM)</vt:lpstr>
      <vt:lpstr>NPX2(ASL)</vt:lpstr>
      <vt:lpstr>NPX2(CUL)</vt:lpstr>
      <vt:lpstr>SVP</vt:lpstr>
      <vt:lpstr>SVP2</vt:lpstr>
      <vt:lpstr>CVT2(ASL)</vt:lpstr>
      <vt:lpstr>CVT2 (PANOCEAN)</vt:lpstr>
      <vt:lpstr>CVT2 (SML)</vt:lpstr>
      <vt:lpstr>BTX(ASL)</vt:lpstr>
      <vt:lpstr>BTX(ZIM)</vt:lpstr>
      <vt:lpstr>BTX2(ASL)</vt:lpstr>
      <vt:lpstr>BTX2(CUL)</vt:lpstr>
      <vt:lpstr>BTX2&amp;BHX</vt:lpstr>
      <vt:lpstr>记录下半年</vt:lpstr>
      <vt:lpstr>上线时间</vt:lpstr>
      <vt:lpstr>记录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曹漪</dc:creator>
  <cp:lastModifiedBy>漪 曹</cp:lastModifiedBy>
  <dcterms:created xsi:type="dcterms:W3CDTF">2006-09-13T11:21:00Z</dcterms:created>
  <dcterms:modified xsi:type="dcterms:W3CDTF">2026-07-10T01:52:14Z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C3EE6AC251934090A550FFBE07450A44_12</vt:lpwstr>
  </property>
  <property fmtid="{D5CDD505-2E9C-101B-9397-08002B2CF9AE}" pid="3" name="KSOProductBuildVer">
    <vt:lpwstr>2052-12.1.0.19302</vt:lpwstr>
  </property>
</Properties>
</file>